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5CC75A9-CD93-4E81-B734-88853D86B1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  <sheet name="RASHODI 4. RAZINA" sheetId="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41" i="3"/>
  <c r="F45" i="3"/>
  <c r="F41" i="3"/>
  <c r="F40" i="3"/>
  <c r="F31" i="3"/>
  <c r="F28" i="3" s="1"/>
  <c r="F27" i="3" s="1"/>
  <c r="F16" i="3"/>
  <c r="F11" i="3" s="1"/>
  <c r="F10" i="3" s="1"/>
  <c r="F57" i="2"/>
  <c r="F56" i="2" s="1"/>
  <c r="F52" i="2" s="1"/>
  <c r="D8" i="2"/>
  <c r="E10" i="2"/>
  <c r="E9" i="2" s="1"/>
  <c r="E61" i="2"/>
  <c r="E18" i="2"/>
  <c r="E22" i="2"/>
  <c r="E32" i="2"/>
  <c r="E17" i="2" s="1"/>
  <c r="E49" i="2"/>
  <c r="E43" i="2"/>
  <c r="I11" i="1"/>
  <c r="F11" i="1"/>
  <c r="F8" i="1"/>
  <c r="J8" i="1"/>
  <c r="K8" i="1"/>
  <c r="J11" i="1"/>
  <c r="K11" i="1"/>
  <c r="J45" i="3"/>
  <c r="I45" i="3"/>
  <c r="H45" i="3"/>
  <c r="E45" i="3"/>
  <c r="E40" i="3" s="1"/>
  <c r="H41" i="3"/>
  <c r="J31" i="3"/>
  <c r="J28" i="3" s="1"/>
  <c r="J27" i="3" s="1"/>
  <c r="I31" i="3"/>
  <c r="I28" i="3" s="1"/>
  <c r="I27" i="3" s="1"/>
  <c r="H31" i="3"/>
  <c r="H28" i="3" s="1"/>
  <c r="E31" i="3"/>
  <c r="E28" i="3" s="1"/>
  <c r="H16" i="3"/>
  <c r="H11" i="3" s="1"/>
  <c r="H10" i="3" s="1"/>
  <c r="E16" i="3"/>
  <c r="J11" i="3"/>
  <c r="J10" i="3" s="1"/>
  <c r="I11" i="3"/>
  <c r="I10" i="3" s="1"/>
  <c r="E11" i="3"/>
  <c r="E10" i="3" s="1"/>
  <c r="E34" i="7"/>
  <c r="H28" i="7"/>
  <c r="H25" i="7" s="1"/>
  <c r="E28" i="7"/>
  <c r="E25" i="7" s="1"/>
  <c r="J25" i="7"/>
  <c r="I25" i="7"/>
  <c r="J19" i="7"/>
  <c r="J18" i="7" s="1"/>
  <c r="I19" i="7"/>
  <c r="I18" i="7" s="1"/>
  <c r="H19" i="7"/>
  <c r="H18" i="7" s="1"/>
  <c r="E19" i="7"/>
  <c r="E18" i="7" s="1"/>
  <c r="H12" i="7"/>
  <c r="E12" i="7"/>
  <c r="J9" i="7"/>
  <c r="J8" i="7" s="1"/>
  <c r="I9" i="7"/>
  <c r="I8" i="7" s="1"/>
  <c r="H9" i="7"/>
  <c r="E9" i="7"/>
  <c r="E8" i="7" l="1"/>
  <c r="K14" i="1"/>
  <c r="J14" i="1"/>
  <c r="E27" i="3"/>
  <c r="H40" i="3"/>
  <c r="H27" i="3" s="1"/>
  <c r="H8" i="7"/>
  <c r="H7" i="7" s="1"/>
  <c r="E7" i="7"/>
  <c r="E6" i="7"/>
  <c r="I7" i="7"/>
  <c r="I6" i="7" s="1"/>
  <c r="J7" i="7"/>
  <c r="J6" i="7" s="1"/>
  <c r="H6" i="7" l="1"/>
  <c r="C32" i="2"/>
  <c r="F32" i="2"/>
  <c r="G32" i="2"/>
  <c r="H32" i="2"/>
  <c r="H18" i="2"/>
  <c r="H57" i="2"/>
  <c r="I8" i="2"/>
  <c r="C43" i="2"/>
  <c r="C18" i="2"/>
  <c r="F22" i="2"/>
  <c r="C22" i="2"/>
  <c r="I57" i="2"/>
  <c r="C57" i="2"/>
  <c r="C10" i="2"/>
  <c r="J43" i="2"/>
  <c r="G43" i="2"/>
  <c r="H43" i="2"/>
  <c r="F43" i="2"/>
  <c r="J22" i="2"/>
  <c r="H22" i="2"/>
  <c r="G22" i="2"/>
  <c r="J60" i="2"/>
  <c r="E60" i="2"/>
  <c r="E56" i="2" s="1"/>
  <c r="E52" i="2" s="1"/>
  <c r="F60" i="2"/>
  <c r="G48" i="2"/>
  <c r="J57" i="2"/>
  <c r="G57" i="2"/>
  <c r="G56" i="2" s="1"/>
  <c r="G52" i="2" s="1"/>
  <c r="F49" i="2"/>
  <c r="F48" i="2" s="1"/>
  <c r="J48" i="2"/>
  <c r="J18" i="2"/>
  <c r="G18" i="2"/>
  <c r="F18" i="2"/>
  <c r="J13" i="2"/>
  <c r="G13" i="2"/>
  <c r="G10" i="2" s="1"/>
  <c r="E8" i="2" l="1"/>
  <c r="E64" i="2"/>
  <c r="C17" i="2"/>
  <c r="C9" i="2" s="1"/>
  <c r="F17" i="2"/>
  <c r="C56" i="2"/>
  <c r="H9" i="2"/>
  <c r="G17" i="2"/>
  <c r="J17" i="2"/>
  <c r="H56" i="2"/>
  <c r="H52" i="2" s="1"/>
  <c r="J56" i="2"/>
  <c r="F10" i="2"/>
  <c r="J10" i="2"/>
  <c r="C52" i="2" l="1"/>
  <c r="J52" i="2"/>
  <c r="F9" i="2"/>
  <c r="G9" i="2"/>
  <c r="J9" i="2"/>
  <c r="H8" i="2"/>
  <c r="H64" i="2" s="1"/>
  <c r="F8" i="2" l="1"/>
  <c r="F64" i="2" s="1"/>
  <c r="J64" i="2"/>
  <c r="G8" i="2"/>
  <c r="G64" i="2" l="1"/>
</calcChain>
</file>

<file path=xl/sharedStrings.xml><?xml version="1.0" encoding="utf-8"?>
<sst xmlns="http://schemas.openxmlformats.org/spreadsheetml/2006/main" count="286" uniqueCount="164">
  <si>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</si>
  <si>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</si>
  <si>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</si>
  <si>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</si>
  <si>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</si>
  <si>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</si>
  <si>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</si>
  <si>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</si>
  <si>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</si>
  <si>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</si>
  <si>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</si>
  <si>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</si>
  <si>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</si>
  <si>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</si>
  <si>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</si>
  <si>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</si>
  <si>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</si>
  <si>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</si>
  <si>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</si>
  <si>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</si>
  <si>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</si>
  <si>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</si>
  <si>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</si>
  <si>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</si>
  <si>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</si>
  <si>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</si>
  <si>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</si>
  <si>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</si>
  <si>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</si>
  <si>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</si>
  <si>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</si>
  <si>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</si>
  <si>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</si>
  <si>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</si>
  <si>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</si>
  <si>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</si>
  <si>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</si>
  <si>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</si>
  <si>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</si>
  <si>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</si>
  <si>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</si>
  <si>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</si>
  <si>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</si>
  <si>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</si>
  <si>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</si>
  <si>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</si>
  <si>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</si>
  <si>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</si>
  <si>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</si>
  <si>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</si>
  <si>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</si>
  <si>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</si>
  <si>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</si>
  <si>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</si>
  <si>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</si>
  <si>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</si>
  <si>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</si>
  <si>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</si>
  <si>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</si>
  <si>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</si>
  <si>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</si>
  <si>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</si>
  <si>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</si>
  <si>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</si>
  <si>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</si>
  <si>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</si>
  <si>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</si>
  <si>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</si>
  <si>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</si>
  <si>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</si>
  <si>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</si>
  <si>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</si>
  <si>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</si>
  <si>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</si>
  <si>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</si>
  <si>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</si>
  <si>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</si>
  <si>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</si>
  <si>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</si>
  <si>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</si>
  <si>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</si>
  <si>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</si>
  <si>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</si>
  <si>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</si>
  <si>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</si>
  <si>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</si>
  <si>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</si>
  <si>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</si>
  <si>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</si>
  <si>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</si>
  <si>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</si>
  <si>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</si>
  <si>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</si>
  <si>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</si>
  <si>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</si>
  <si>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</si>
  <si>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</si>
  <si>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</si>
  <si>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>GRADSKA KNJIŽNICA NOVA GRADIŠKA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</si>
  <si>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</si>
  <si>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</si>
  <si>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</si>
  <si>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</si>
  <si>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</si>
  <si>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Časopisi i neknjižni materijal</t>
  </si>
  <si>
    <t>Materijal za kreativne radionice</t>
  </si>
  <si>
    <t>Računalna oprema</t>
  </si>
  <si>
    <t>Oprema - namještaj</t>
  </si>
  <si>
    <t>Knjige, umjetnička djela i ostalo</t>
  </si>
  <si>
    <t xml:space="preserve">Knjige </t>
  </si>
  <si>
    <t>Nematarijalna proizvedena imovina</t>
  </si>
  <si>
    <t>Ulaganja u računalne programe</t>
  </si>
  <si>
    <t>Višak/manjak iz prethodnog perioda</t>
  </si>
  <si>
    <t>UKUPNO</t>
  </si>
  <si>
    <t>PROGRAM: PROMICANJE KULTURE</t>
  </si>
  <si>
    <t>P1013</t>
  </si>
  <si>
    <t>A101301</t>
  </si>
  <si>
    <t>AKTIVNOST: Redovna djelatnost Gradske knjižnice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</si>
  <si>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</si>
  <si>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</si>
  <si>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</si>
  <si>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</si>
  <si>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</si>
  <si>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</si>
  <si>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</si>
  <si>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</si>
  <si>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</si>
  <si>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</si>
  <si>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Aktivnost A101303</t>
  </si>
  <si>
    <t>REDOVNA DJELATNOST GRADSKE KNJIŽNICE NOVA GRADIŠKA</t>
  </si>
  <si>
    <t>Izvor 5.1.</t>
  </si>
  <si>
    <t>3</t>
  </si>
  <si>
    <t>32</t>
  </si>
  <si>
    <t>6.4.</t>
  </si>
  <si>
    <t>Tekuće donacije PK</t>
  </si>
  <si>
    <t>Donacije</t>
  </si>
  <si>
    <t>Rashodi za nabavu neproizvedene dugot.imovine</t>
  </si>
  <si>
    <t>Nematerijalna imovine</t>
  </si>
  <si>
    <t>Ulaganja u tuđoj imovini radi prava korištenja</t>
  </si>
  <si>
    <t>Program Novogradiško glazbneno ljeto</t>
  </si>
  <si>
    <t>Materijal za radionice-Novogradiško glazbeno ljeto</t>
  </si>
  <si>
    <t>Program Dječje Nove godine</t>
  </si>
  <si>
    <t>Projekcija 
za 2026.</t>
  </si>
  <si>
    <t>Rashodi za nabavu neproizvedene dugotrajne imovine</t>
  </si>
  <si>
    <t>Rashodi za nabavu neproizv. dug.imovine</t>
  </si>
  <si>
    <t>Projekcija za 2026.</t>
  </si>
  <si>
    <t>Program - Oživi novu knjižnicu</t>
  </si>
  <si>
    <t>Ravnateljica: Marija Bradašić Mikolčević</t>
  </si>
  <si>
    <t>Plan za 2025.</t>
  </si>
  <si>
    <t>Izvor 6.4.</t>
  </si>
  <si>
    <t>Tekuće donacije</t>
  </si>
  <si>
    <t>Projekcija 
za 2027.</t>
  </si>
  <si>
    <t>Projekcija za 2027.</t>
  </si>
  <si>
    <t>FINANCIJSKI PLAN ZA 2025</t>
  </si>
  <si>
    <t>Povećanje/smanjenje</t>
  </si>
  <si>
    <t>NOVI FINANCIJSKI PLAN ZA 2025.</t>
  </si>
  <si>
    <t xml:space="preserve">I. IZMJENE - PLAN RASHODA I IZDATAKA </t>
  </si>
  <si>
    <t>U Novoj Gradiški, 10.03.2025.</t>
  </si>
  <si>
    <t>I. IZMJENE FINANCIJSKOG PLANA GRADSKE KNJIŽNICE NOVA GRADIŠKA
ZA 2025. I PROJEKCIJA ZA 2026. I 2027. GODINU</t>
  </si>
  <si>
    <t>Novi plan za 2025.</t>
  </si>
  <si>
    <t>Izvršenje 2024.</t>
  </si>
  <si>
    <t xml:space="preserve">  Izvor 4.9.</t>
  </si>
  <si>
    <t>I. IZMJENE FINANCIJSKOG PLANA GRADSKE KNJIŽNICE NOVA GRADIŠKA 
ZA 2025. I PROJEKCIJA ZA 2026. I 2027. GODINU</t>
  </si>
  <si>
    <t>Povećanje/   smanjenje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</si>
</sst>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5" fillId="5" borderId="3" xfId="0" applyNumberFormat="1" applyFont="1" applyFill="1" applyBorder="1"/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" fontId="6" fillId="3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0" borderId="3" xfId="0" applyNumberFormat="1" applyFont="1" applyBorder="1"/>
    <xf numFmtId="4" fontId="6" fillId="0" borderId="3" xfId="0" applyNumberFormat="1" applyFont="1" applyBorder="1"/>
    <xf numFmtId="4" fontId="6" fillId="5" borderId="3" xfId="0" applyNumberFormat="1" applyFont="1" applyFill="1" applyBorder="1"/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64" fontId="6" fillId="3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6" fillId="12" borderId="3" xfId="0" applyNumberFormat="1" applyFont="1" applyFill="1" applyBorder="1" applyAlignment="1">
      <alignment horizontal="right"/>
    </xf>
    <xf numFmtId="0" fontId="6" fillId="12" borderId="4" xfId="0" applyFont="1" applyFill="1" applyBorder="1" applyAlignment="1">
      <alignment horizontal="left" vertical="center" wrapText="1"/>
    </xf>
    <xf numFmtId="4" fontId="6" fillId="12" borderId="3" xfId="0" applyNumberFormat="1" applyFont="1" applyFill="1" applyBorder="1" applyAlignment="1">
      <alignment horizontal="right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  <xf numFmtId="164" fontId="6" fillId="3" borderId="1" xfId="0" applyNumberFormat="1" applyFont="1" applyFill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opLeftCell="A7" workbookViewId="0">
      <selection activeCell="I30" sqref="I30"/>
    </sheetView>
  </sheetViews>
  <sheetFormatPr defaultRowHeight="15" x14ac:dyDescent="0.25"/>
  <cols>
    <col min="5" max="5" width="25.28515625" customWidth="1"/>
    <col min="6" max="6" width="15.85546875" customWidth="1"/>
    <col min="7" max="9" width="15.42578125" customWidth="1"/>
    <col min="10" max="10" width="15.7109375" customWidth="1"/>
    <col min="11" max="11" width="16" customWidth="1"/>
  </cols>
  <sheetData>
    <row r="1" spans="1:11" ht="42" customHeight="1" x14ac:dyDescent="0.25">
      <c r="A1" s="130" t="s">
        <v>162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customHeight="1" x14ac:dyDescent="0.25">
      <c r="A3" s="130" t="s">
        <v>30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18" customHeight="1" x14ac:dyDescent="0.25">
      <c r="A5" s="130" t="s">
        <v>38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</row>
    <row r="6" spans="1:11" ht="18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40" t="s">
        <v>41</v>
      </c>
    </row>
    <row r="7" spans="1:11" ht="29.25" customHeight="1" x14ac:dyDescent="0.25">
      <c r="A7" s="30"/>
      <c r="B7" s="31"/>
      <c r="C7" s="31"/>
      <c r="D7" s="32"/>
      <c r="E7" s="33"/>
      <c r="F7" s="120" t="s">
        <v>160</v>
      </c>
      <c r="G7" s="120" t="s">
        <v>148</v>
      </c>
      <c r="H7" s="120" t="s">
        <v>163</v>
      </c>
      <c r="I7" s="120" t="s">
        <v>159</v>
      </c>
      <c r="J7" s="119" t="s">
        <v>145</v>
      </c>
      <c r="K7" s="119" t="s">
        <v>152</v>
      </c>
    </row>
    <row r="8" spans="1:11" ht="15" customHeight="1" x14ac:dyDescent="0.25">
      <c r="A8" s="131" t="s">
        <v>0</v>
      </c>
      <c r="B8" s="132"/>
      <c r="C8" s="132"/>
      <c r="D8" s="132"/>
      <c r="E8" s="133"/>
      <c r="F8" s="65">
        <f>F9</f>
        <v>367802.1</v>
      </c>
      <c r="G8" s="66">
        <v>700334</v>
      </c>
      <c r="H8" s="66">
        <v>25450</v>
      </c>
      <c r="I8" s="66">
        <v>725784</v>
      </c>
      <c r="J8" s="118">
        <f>J9</f>
        <v>269201</v>
      </c>
      <c r="K8" s="65">
        <f>K9</f>
        <v>271536</v>
      </c>
    </row>
    <row r="9" spans="1:11" ht="15" customHeight="1" x14ac:dyDescent="0.25">
      <c r="A9" s="134" t="s">
        <v>1</v>
      </c>
      <c r="B9" s="135"/>
      <c r="C9" s="135"/>
      <c r="D9" s="135"/>
      <c r="E9" s="136"/>
      <c r="F9" s="66">
        <v>367802.1</v>
      </c>
      <c r="G9" s="66">
        <v>700334</v>
      </c>
      <c r="H9" s="66">
        <v>25450</v>
      </c>
      <c r="I9" s="66">
        <v>725784</v>
      </c>
      <c r="J9" s="66">
        <v>269201</v>
      </c>
      <c r="K9" s="66">
        <v>271536</v>
      </c>
    </row>
    <row r="10" spans="1:11" x14ac:dyDescent="0.25">
      <c r="A10" s="137" t="s">
        <v>2</v>
      </c>
      <c r="B10" s="138"/>
      <c r="C10" s="138"/>
      <c r="D10" s="138"/>
      <c r="E10" s="139"/>
      <c r="F10" s="66"/>
      <c r="G10" s="66"/>
      <c r="H10" s="66"/>
      <c r="I10" s="66"/>
      <c r="J10" s="66"/>
      <c r="K10" s="66"/>
    </row>
    <row r="11" spans="1:11" x14ac:dyDescent="0.25">
      <c r="A11" s="41" t="s">
        <v>3</v>
      </c>
      <c r="B11" s="42"/>
      <c r="C11" s="42"/>
      <c r="D11" s="42"/>
      <c r="E11" s="42"/>
      <c r="F11" s="65">
        <f t="shared" ref="F11" si="0">SUM(F12,F13)</f>
        <v>369208.45</v>
      </c>
      <c r="G11" s="65">
        <f>SUM(G12,G13)</f>
        <v>700334</v>
      </c>
      <c r="H11" s="65">
        <v>25450</v>
      </c>
      <c r="I11" s="65">
        <f>SUM(I12,I13)</f>
        <v>725784</v>
      </c>
      <c r="J11" s="65">
        <f>SUM(J12,J13)</f>
        <v>269201</v>
      </c>
      <c r="K11" s="65">
        <f>SUM(K12,K13)</f>
        <v>271536</v>
      </c>
    </row>
    <row r="12" spans="1:11" ht="15" customHeight="1" x14ac:dyDescent="0.25">
      <c r="A12" s="127" t="s">
        <v>18</v>
      </c>
      <c r="B12" s="128"/>
      <c r="C12" s="128"/>
      <c r="D12" s="128"/>
      <c r="E12" s="129"/>
      <c r="F12" s="66">
        <v>186329.45</v>
      </c>
      <c r="G12" s="66">
        <v>234296</v>
      </c>
      <c r="H12" s="66"/>
      <c r="I12" s="66">
        <v>234296</v>
      </c>
      <c r="J12" s="66">
        <v>237201</v>
      </c>
      <c r="K12" s="68">
        <v>239536</v>
      </c>
    </row>
    <row r="13" spans="1:11" x14ac:dyDescent="0.25">
      <c r="A13" s="137" t="s">
        <v>4</v>
      </c>
      <c r="B13" s="138"/>
      <c r="C13" s="138"/>
      <c r="D13" s="138"/>
      <c r="E13" s="139"/>
      <c r="F13" s="66">
        <v>182879</v>
      </c>
      <c r="G13" s="66">
        <v>466038</v>
      </c>
      <c r="H13" s="66">
        <v>25450</v>
      </c>
      <c r="I13" s="66">
        <v>491488</v>
      </c>
      <c r="J13" s="66">
        <v>32000</v>
      </c>
      <c r="K13" s="68">
        <v>32000</v>
      </c>
    </row>
    <row r="14" spans="1:11" ht="15" customHeight="1" x14ac:dyDescent="0.25">
      <c r="A14" s="140" t="s">
        <v>5</v>
      </c>
      <c r="B14" s="141"/>
      <c r="C14" s="141"/>
      <c r="D14" s="141"/>
      <c r="E14" s="142"/>
      <c r="F14" s="65">
        <v>1406.35</v>
      </c>
      <c r="G14" s="67">
        <v>0</v>
      </c>
      <c r="H14" s="67">
        <v>0</v>
      </c>
      <c r="I14" s="67">
        <v>0</v>
      </c>
      <c r="J14" s="67">
        <f t="shared" ref="J14:K14" si="1">J8-J11</f>
        <v>0</v>
      </c>
      <c r="K14" s="67">
        <f t="shared" si="1"/>
        <v>0</v>
      </c>
    </row>
    <row r="15" spans="1:11" ht="18" x14ac:dyDescent="0.25">
      <c r="A15" s="4"/>
      <c r="B15" s="8"/>
      <c r="C15" s="8"/>
      <c r="D15" s="8"/>
      <c r="E15" s="8"/>
      <c r="F15" s="8"/>
      <c r="G15" s="3"/>
      <c r="H15" s="3"/>
      <c r="I15" s="3"/>
      <c r="J15" s="3"/>
      <c r="K15" s="3"/>
    </row>
    <row r="16" spans="1:11" ht="18" customHeight="1" x14ac:dyDescent="0.25">
      <c r="A16" s="130" t="s">
        <v>39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2" ht="18" x14ac:dyDescent="0.25">
      <c r="A17" s="4"/>
      <c r="B17" s="8"/>
      <c r="C17" s="8"/>
      <c r="D17" s="8"/>
      <c r="E17" s="8"/>
      <c r="F17" s="8"/>
      <c r="G17" s="3"/>
      <c r="H17" s="3"/>
      <c r="I17" s="3"/>
      <c r="J17" s="3"/>
      <c r="K17" s="3"/>
    </row>
    <row r="18" spans="1:12" ht="30" x14ac:dyDescent="0.25">
      <c r="A18" s="30"/>
      <c r="B18" s="31"/>
      <c r="C18" s="31"/>
      <c r="D18" s="32"/>
      <c r="E18" s="33"/>
      <c r="F18" s="120" t="s">
        <v>160</v>
      </c>
      <c r="G18" s="120" t="s">
        <v>148</v>
      </c>
      <c r="H18" s="120" t="s">
        <v>163</v>
      </c>
      <c r="I18" s="120" t="s">
        <v>159</v>
      </c>
      <c r="J18" s="119" t="s">
        <v>145</v>
      </c>
      <c r="K18" s="119" t="s">
        <v>152</v>
      </c>
    </row>
    <row r="19" spans="1:12" ht="15.75" customHeight="1" x14ac:dyDescent="0.25">
      <c r="A19" s="134" t="s">
        <v>7</v>
      </c>
      <c r="B19" s="135"/>
      <c r="C19" s="135"/>
      <c r="D19" s="135"/>
      <c r="E19" s="136"/>
      <c r="F19" s="35"/>
      <c r="G19" s="35"/>
      <c r="H19" s="35"/>
      <c r="I19" s="35"/>
      <c r="J19" s="35"/>
      <c r="K19" s="35"/>
    </row>
    <row r="20" spans="1:12" ht="15" customHeight="1" x14ac:dyDescent="0.25">
      <c r="A20" s="134" t="s">
        <v>8</v>
      </c>
      <c r="B20" s="135"/>
      <c r="C20" s="135"/>
      <c r="D20" s="135"/>
      <c r="E20" s="135"/>
      <c r="F20" s="35"/>
      <c r="G20" s="35"/>
      <c r="H20" s="35"/>
      <c r="I20" s="35"/>
      <c r="J20" s="35"/>
      <c r="K20" s="35"/>
    </row>
    <row r="21" spans="1:12" ht="15" customHeight="1" x14ac:dyDescent="0.25">
      <c r="A21" s="140" t="s">
        <v>9</v>
      </c>
      <c r="B21" s="141"/>
      <c r="C21" s="141"/>
      <c r="D21" s="141"/>
      <c r="E21" s="141"/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</row>
    <row r="22" spans="1:12" ht="18" x14ac:dyDescent="0.25">
      <c r="A22" s="24"/>
      <c r="B22" s="8"/>
      <c r="C22" s="8"/>
      <c r="D22" s="8"/>
      <c r="E22" s="8"/>
      <c r="F22" s="8"/>
      <c r="G22" s="3"/>
      <c r="H22" s="3"/>
      <c r="I22" s="3"/>
      <c r="J22" s="3"/>
      <c r="K22" s="3"/>
    </row>
    <row r="23" spans="1:12" ht="18" customHeight="1" x14ac:dyDescent="0.25">
      <c r="A23" s="130" t="s">
        <v>44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12" ht="18" x14ac:dyDescent="0.25">
      <c r="A24" s="24"/>
      <c r="B24" s="8"/>
      <c r="C24" s="8"/>
      <c r="D24" s="8"/>
      <c r="E24" s="8"/>
      <c r="F24" s="8"/>
      <c r="G24" s="3"/>
      <c r="H24" s="3"/>
      <c r="I24" s="3"/>
      <c r="J24" s="3"/>
      <c r="K24" s="3"/>
    </row>
    <row r="25" spans="1:12" ht="30" x14ac:dyDescent="0.25">
      <c r="A25" s="30"/>
      <c r="B25" s="31"/>
      <c r="C25" s="31"/>
      <c r="D25" s="32"/>
      <c r="E25" s="33"/>
      <c r="F25" s="120" t="s">
        <v>160</v>
      </c>
      <c r="G25" s="120" t="s">
        <v>148</v>
      </c>
      <c r="H25" s="120" t="s">
        <v>163</v>
      </c>
      <c r="I25" s="120" t="s">
        <v>159</v>
      </c>
      <c r="J25" s="119" t="s">
        <v>145</v>
      </c>
      <c r="K25" s="119" t="s">
        <v>152</v>
      </c>
    </row>
    <row r="26" spans="1:12" ht="15" customHeight="1" x14ac:dyDescent="0.25">
      <c r="A26" s="144" t="s">
        <v>40</v>
      </c>
      <c r="B26" s="145"/>
      <c r="C26" s="145"/>
      <c r="D26" s="145"/>
      <c r="E26" s="146"/>
      <c r="F26" s="195">
        <v>1096.82</v>
      </c>
      <c r="G26" s="37"/>
      <c r="H26" s="37"/>
      <c r="I26" s="37"/>
      <c r="J26" s="37"/>
      <c r="K26" s="38"/>
    </row>
    <row r="27" spans="1:12" ht="30" customHeight="1" x14ac:dyDescent="0.25">
      <c r="A27" s="147" t="s">
        <v>6</v>
      </c>
      <c r="B27" s="148"/>
      <c r="C27" s="148"/>
      <c r="D27" s="148"/>
      <c r="E27" s="149"/>
      <c r="F27" s="113">
        <v>1096.82</v>
      </c>
      <c r="G27" s="67"/>
      <c r="H27" s="194"/>
      <c r="I27" s="113"/>
      <c r="J27" s="39"/>
      <c r="K27" s="36"/>
    </row>
    <row r="30" spans="1:12" ht="15" customHeight="1" x14ac:dyDescent="0.25">
      <c r="A30" s="127" t="s">
        <v>10</v>
      </c>
      <c r="B30" s="128"/>
      <c r="C30" s="128"/>
      <c r="D30" s="128"/>
      <c r="E30" s="128"/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</row>
    <row r="31" spans="1:12" ht="11.2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  <c r="K31" s="21"/>
    </row>
    <row r="32" spans="1:12" ht="29.25" customHeight="1" x14ac:dyDescent="0.25">
      <c r="A32" s="143" t="s">
        <v>42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</row>
    <row r="33" spans="1:11" ht="8.25" customHeight="1" x14ac:dyDescent="0.25"/>
    <row r="34" spans="1:11" ht="15" customHeight="1" x14ac:dyDescent="0.25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1" ht="8.25" customHeight="1" x14ac:dyDescent="0.25"/>
    <row r="36" spans="1:11" ht="29.25" customHeight="1" x14ac:dyDescent="0.25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</row>
  </sheetData>
  <mergeCells count="20">
    <mergeCell ref="A32:L32"/>
    <mergeCell ref="A36:K36"/>
    <mergeCell ref="A23:K23"/>
    <mergeCell ref="A30:E30"/>
    <mergeCell ref="A34:K34"/>
    <mergeCell ref="A26:E26"/>
    <mergeCell ref="A27:E27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9"/>
  <sheetViews>
    <sheetView tabSelected="1" workbookViewId="0">
      <selection activeCell="G36" sqref="G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3.140625" customWidth="1"/>
    <col min="6" max="7" width="21.5703125" customWidth="1"/>
    <col min="8" max="8" width="23" customWidth="1"/>
    <col min="9" max="9" width="22" customWidth="1"/>
    <col min="10" max="10" width="19.85546875" customWidth="1"/>
  </cols>
  <sheetData>
    <row r="1" spans="1:10" ht="42" customHeight="1" x14ac:dyDescent="0.25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customHeight="1" x14ac:dyDescent="0.25">
      <c r="A3" s="130" t="s">
        <v>30</v>
      </c>
      <c r="B3" s="130"/>
      <c r="C3" s="130"/>
      <c r="D3" s="130"/>
      <c r="E3" s="130"/>
      <c r="F3" s="130"/>
      <c r="G3" s="130"/>
      <c r="H3" s="130"/>
      <c r="I3" s="150"/>
      <c r="J3" s="15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30" t="s">
        <v>12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ht="15.75" customHeight="1" x14ac:dyDescent="0.25">
      <c r="A7" s="130" t="s">
        <v>1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0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0" ht="25.5" x14ac:dyDescent="0.25">
      <c r="A9" s="23" t="s">
        <v>13</v>
      </c>
      <c r="B9" s="22" t="s">
        <v>14</v>
      </c>
      <c r="C9" s="22" t="s">
        <v>15</v>
      </c>
      <c r="D9" s="22" t="s">
        <v>11</v>
      </c>
      <c r="E9" s="23" t="s">
        <v>160</v>
      </c>
      <c r="F9" s="23" t="s">
        <v>148</v>
      </c>
      <c r="G9" s="23" t="s">
        <v>154</v>
      </c>
      <c r="H9" s="23" t="s">
        <v>159</v>
      </c>
      <c r="I9" s="23" t="s">
        <v>142</v>
      </c>
      <c r="J9" s="23" t="s">
        <v>151</v>
      </c>
    </row>
    <row r="10" spans="1:10" ht="15.75" x14ac:dyDescent="0.25">
      <c r="A10" s="59"/>
      <c r="B10" s="60"/>
      <c r="C10" s="60"/>
      <c r="D10" s="60" t="s">
        <v>62</v>
      </c>
      <c r="E10" s="61">
        <f>SUM(E11,E21)</f>
        <v>367802.1</v>
      </c>
      <c r="F10" s="61">
        <f>SUM(F11,F21)</f>
        <v>700334</v>
      </c>
      <c r="G10" s="61">
        <v>25450</v>
      </c>
      <c r="H10" s="61">
        <f>SUM(H11,H21)</f>
        <v>725784</v>
      </c>
      <c r="I10" s="61">
        <f>I11</f>
        <v>269201</v>
      </c>
      <c r="J10" s="61">
        <f>J11</f>
        <v>271536</v>
      </c>
    </row>
    <row r="11" spans="1:10" ht="15.75" customHeight="1" x14ac:dyDescent="0.25">
      <c r="A11" s="11">
        <v>6</v>
      </c>
      <c r="B11" s="11"/>
      <c r="C11" s="11"/>
      <c r="D11" s="11" t="s">
        <v>16</v>
      </c>
      <c r="E11" s="44">
        <f>SUM(E12,E14,E16,E19)</f>
        <v>367802.1</v>
      </c>
      <c r="F11" s="44">
        <f>SUM(F12,F14,F16,F19)</f>
        <v>700334</v>
      </c>
      <c r="G11" s="44">
        <v>25450</v>
      </c>
      <c r="H11" s="44">
        <f>SUM(H12,H14,H16,H19)</f>
        <v>725784</v>
      </c>
      <c r="I11" s="44">
        <f>SUM(I12,I16,I19)</f>
        <v>269201</v>
      </c>
      <c r="J11" s="44">
        <f>SUM(J12,J16,J19)</f>
        <v>271536</v>
      </c>
    </row>
    <row r="12" spans="1:10" ht="36.75" customHeight="1" x14ac:dyDescent="0.25">
      <c r="A12" s="15"/>
      <c r="B12" s="15">
        <v>63</v>
      </c>
      <c r="C12" s="15"/>
      <c r="D12" s="15" t="s">
        <v>118</v>
      </c>
      <c r="E12" s="43">
        <v>173340</v>
      </c>
      <c r="F12" s="43">
        <v>314888</v>
      </c>
      <c r="G12" s="43"/>
      <c r="H12" s="43">
        <v>314888</v>
      </c>
      <c r="I12" s="43">
        <v>27000</v>
      </c>
      <c r="J12" s="43">
        <v>27000</v>
      </c>
    </row>
    <row r="13" spans="1:10" ht="15.75" customHeight="1" x14ac:dyDescent="0.25">
      <c r="A13" s="15"/>
      <c r="B13" s="15"/>
      <c r="C13" s="15" t="s">
        <v>121</v>
      </c>
      <c r="D13" s="15" t="s">
        <v>122</v>
      </c>
      <c r="E13" s="43">
        <v>173340</v>
      </c>
      <c r="F13" s="43">
        <v>314888</v>
      </c>
      <c r="G13" s="43"/>
      <c r="H13" s="43">
        <v>314888</v>
      </c>
      <c r="I13" s="43">
        <v>27000</v>
      </c>
      <c r="J13" s="43">
        <v>27000</v>
      </c>
    </row>
    <row r="14" spans="1:10" ht="15.75" customHeight="1" x14ac:dyDescent="0.25">
      <c r="A14" s="11"/>
      <c r="B14" s="15">
        <v>64</v>
      </c>
      <c r="C14" s="11"/>
      <c r="D14" s="15" t="s">
        <v>48</v>
      </c>
      <c r="E14" s="43"/>
      <c r="F14" s="43"/>
      <c r="G14" s="43"/>
      <c r="H14" s="43"/>
      <c r="I14" s="43"/>
      <c r="J14" s="43"/>
    </row>
    <row r="15" spans="1:10" ht="15.75" customHeight="1" x14ac:dyDescent="0.25">
      <c r="A15" s="11"/>
      <c r="B15" s="11"/>
      <c r="C15" s="15" t="s">
        <v>53</v>
      </c>
      <c r="D15" s="13" t="s">
        <v>46</v>
      </c>
      <c r="E15" s="43"/>
      <c r="F15" s="43"/>
      <c r="G15" s="43"/>
      <c r="H15" s="43"/>
      <c r="I15" s="43"/>
      <c r="J15" s="43"/>
    </row>
    <row r="16" spans="1:10" ht="51" customHeight="1" x14ac:dyDescent="0.25">
      <c r="A16" s="12"/>
      <c r="B16" s="12">
        <v>66</v>
      </c>
      <c r="C16" s="13"/>
      <c r="D16" s="17" t="s">
        <v>47</v>
      </c>
      <c r="E16" s="43">
        <f>SUM(E17,E18)</f>
        <v>5225.93</v>
      </c>
      <c r="F16" s="43">
        <f>SUM(F17,F18)</f>
        <v>5501</v>
      </c>
      <c r="G16" s="43"/>
      <c r="H16" s="43">
        <f>SUM(H17,H18)</f>
        <v>5501</v>
      </c>
      <c r="I16" s="43">
        <v>5750</v>
      </c>
      <c r="J16" s="43">
        <v>6060</v>
      </c>
    </row>
    <row r="17" spans="1:10" x14ac:dyDescent="0.25">
      <c r="A17" s="12"/>
      <c r="B17" s="27"/>
      <c r="C17" s="13" t="s">
        <v>53</v>
      </c>
      <c r="D17" s="13" t="s">
        <v>46</v>
      </c>
      <c r="E17" s="43">
        <v>5225.93</v>
      </c>
      <c r="F17" s="43">
        <v>5501</v>
      </c>
      <c r="G17" s="43"/>
      <c r="H17" s="43">
        <v>5501</v>
      </c>
      <c r="I17" s="43">
        <v>5750</v>
      </c>
      <c r="J17" s="43">
        <v>6060</v>
      </c>
    </row>
    <row r="18" spans="1:10" x14ac:dyDescent="0.25">
      <c r="A18" s="12"/>
      <c r="B18" s="27"/>
      <c r="C18" s="13" t="s">
        <v>133</v>
      </c>
      <c r="D18" s="13" t="s">
        <v>134</v>
      </c>
      <c r="E18" s="43">
        <v>0</v>
      </c>
      <c r="F18" s="43">
        <v>0</v>
      </c>
      <c r="G18" s="43"/>
      <c r="H18" s="43">
        <v>0</v>
      </c>
      <c r="I18" s="43"/>
      <c r="J18" s="43"/>
    </row>
    <row r="19" spans="1:10" ht="38.25" x14ac:dyDescent="0.25">
      <c r="A19" s="12"/>
      <c r="B19" s="12">
        <v>67</v>
      </c>
      <c r="C19" s="13"/>
      <c r="D19" s="15" t="s">
        <v>43</v>
      </c>
      <c r="E19" s="43">
        <v>189236.17</v>
      </c>
      <c r="F19" s="43">
        <v>379945</v>
      </c>
      <c r="G19" s="43">
        <v>25450</v>
      </c>
      <c r="H19" s="43">
        <v>405395</v>
      </c>
      <c r="I19" s="43">
        <v>236451</v>
      </c>
      <c r="J19" s="43">
        <v>238476</v>
      </c>
    </row>
    <row r="20" spans="1:10" x14ac:dyDescent="0.25">
      <c r="A20" s="12"/>
      <c r="B20" s="12"/>
      <c r="C20" s="13" t="s">
        <v>52</v>
      </c>
      <c r="D20" s="17" t="s">
        <v>17</v>
      </c>
      <c r="E20" s="43">
        <v>189236.17</v>
      </c>
      <c r="F20" s="43">
        <v>379945</v>
      </c>
      <c r="G20" s="43">
        <v>25450</v>
      </c>
      <c r="H20" s="43">
        <v>405395</v>
      </c>
      <c r="I20" s="43">
        <v>236451</v>
      </c>
      <c r="J20" s="43">
        <v>238476</v>
      </c>
    </row>
    <row r="21" spans="1:10" x14ac:dyDescent="0.25">
      <c r="A21" s="11">
        <v>9</v>
      </c>
      <c r="B21" s="15"/>
      <c r="C21" s="13"/>
      <c r="D21" s="13" t="s">
        <v>59</v>
      </c>
      <c r="E21" s="44"/>
      <c r="F21" s="43"/>
      <c r="G21" s="43"/>
      <c r="H21" s="43"/>
      <c r="I21" s="43"/>
      <c r="J21" s="45"/>
    </row>
    <row r="22" spans="1:10" x14ac:dyDescent="0.25">
      <c r="A22" s="15"/>
      <c r="B22" s="15">
        <v>92</v>
      </c>
      <c r="C22" s="13"/>
      <c r="D22" s="13" t="s">
        <v>60</v>
      </c>
      <c r="E22" s="43"/>
      <c r="F22" s="43"/>
      <c r="G22" s="43"/>
      <c r="H22" s="43"/>
      <c r="I22" s="43"/>
      <c r="J22" s="45"/>
    </row>
    <row r="23" spans="1:10" ht="25.5" x14ac:dyDescent="0.25">
      <c r="A23" s="15"/>
      <c r="B23" s="15"/>
      <c r="C23" s="13">
        <v>92</v>
      </c>
      <c r="D23" s="17" t="s">
        <v>61</v>
      </c>
      <c r="E23" s="43"/>
      <c r="F23" s="43"/>
      <c r="G23" s="43"/>
      <c r="H23" s="43"/>
      <c r="I23" s="43"/>
      <c r="J23" s="45"/>
    </row>
    <row r="24" spans="1:10" ht="15.75" customHeight="1" x14ac:dyDescent="0.25">
      <c r="A24" s="130" t="s">
        <v>18</v>
      </c>
      <c r="B24" s="152"/>
      <c r="C24" s="152"/>
      <c r="D24" s="152"/>
      <c r="E24" s="152"/>
      <c r="F24" s="152"/>
      <c r="G24" s="152"/>
      <c r="H24" s="152"/>
      <c r="I24" s="152"/>
      <c r="J24" s="152"/>
    </row>
    <row r="25" spans="1:10" ht="18" x14ac:dyDescent="0.25">
      <c r="A25" s="4"/>
      <c r="B25" s="4"/>
      <c r="C25" s="4"/>
      <c r="D25" s="4"/>
      <c r="E25" s="4"/>
      <c r="F25" s="4"/>
      <c r="G25" s="4"/>
      <c r="H25" s="4"/>
      <c r="I25" s="5"/>
      <c r="J25" s="5"/>
    </row>
    <row r="26" spans="1:10" ht="25.5" x14ac:dyDescent="0.25">
      <c r="A26" s="23" t="s">
        <v>13</v>
      </c>
      <c r="B26" s="22" t="s">
        <v>14</v>
      </c>
      <c r="C26" s="22" t="s">
        <v>15</v>
      </c>
      <c r="D26" s="22" t="s">
        <v>19</v>
      </c>
      <c r="E26" s="23" t="s">
        <v>160</v>
      </c>
      <c r="F26" s="23" t="s">
        <v>148</v>
      </c>
      <c r="G26" s="23" t="s">
        <v>154</v>
      </c>
      <c r="H26" s="23" t="s">
        <v>159</v>
      </c>
      <c r="I26" s="23" t="s">
        <v>142</v>
      </c>
      <c r="J26" s="23" t="s">
        <v>151</v>
      </c>
    </row>
    <row r="27" spans="1:10" ht="15.75" x14ac:dyDescent="0.25">
      <c r="A27" s="62"/>
      <c r="B27" s="63"/>
      <c r="C27" s="63"/>
      <c r="D27" s="63" t="s">
        <v>3</v>
      </c>
      <c r="E27" s="64">
        <f t="shared" ref="E27:J27" si="0">SUM(E28,E40)</f>
        <v>369208.45</v>
      </c>
      <c r="F27" s="64">
        <f t="shared" ref="F27" si="1">SUM(F28,F40)</f>
        <v>700334</v>
      </c>
      <c r="G27" s="64">
        <v>25450</v>
      </c>
      <c r="H27" s="64">
        <f t="shared" si="0"/>
        <v>725784</v>
      </c>
      <c r="I27" s="64">
        <f t="shared" si="0"/>
        <v>269201</v>
      </c>
      <c r="J27" s="64">
        <f t="shared" si="0"/>
        <v>271536</v>
      </c>
    </row>
    <row r="28" spans="1:10" ht="15.75" customHeight="1" x14ac:dyDescent="0.25">
      <c r="A28" s="11">
        <v>3</v>
      </c>
      <c r="B28" s="11"/>
      <c r="C28" s="11"/>
      <c r="D28" s="11" t="s">
        <v>20</v>
      </c>
      <c r="E28" s="44">
        <f t="shared" ref="E28:J28" si="2">SUM(E29,E31,E38)</f>
        <v>186329.45</v>
      </c>
      <c r="F28" s="44">
        <f t="shared" ref="F28" si="3">SUM(F29,F31,F38)</f>
        <v>234296</v>
      </c>
      <c r="G28" s="44"/>
      <c r="H28" s="44">
        <f t="shared" si="2"/>
        <v>234296</v>
      </c>
      <c r="I28" s="44">
        <f t="shared" si="2"/>
        <v>237201</v>
      </c>
      <c r="J28" s="44">
        <f t="shared" si="2"/>
        <v>239536</v>
      </c>
    </row>
    <row r="29" spans="1:10" ht="15.75" customHeight="1" x14ac:dyDescent="0.25">
      <c r="A29" s="11"/>
      <c r="B29" s="11">
        <v>31</v>
      </c>
      <c r="C29" s="15"/>
      <c r="D29" s="11" t="s">
        <v>21</v>
      </c>
      <c r="E29" s="44">
        <v>151413.14000000001</v>
      </c>
      <c r="F29" s="44">
        <v>188116</v>
      </c>
      <c r="G29" s="44"/>
      <c r="H29" s="44">
        <v>188116</v>
      </c>
      <c r="I29" s="44">
        <v>188931</v>
      </c>
      <c r="J29" s="44">
        <v>189876</v>
      </c>
    </row>
    <row r="30" spans="1:10" x14ac:dyDescent="0.25">
      <c r="A30" s="12"/>
      <c r="B30" s="12"/>
      <c r="C30" s="13" t="s">
        <v>52</v>
      </c>
      <c r="D30" s="13" t="s">
        <v>17</v>
      </c>
      <c r="E30" s="43">
        <v>151413.14000000001</v>
      </c>
      <c r="F30" s="43">
        <v>188116</v>
      </c>
      <c r="G30" s="43"/>
      <c r="H30" s="43">
        <v>188116</v>
      </c>
      <c r="I30" s="43">
        <v>188931</v>
      </c>
      <c r="J30" s="43">
        <v>189876</v>
      </c>
    </row>
    <row r="31" spans="1:10" x14ac:dyDescent="0.25">
      <c r="A31" s="12"/>
      <c r="B31" s="27">
        <v>32</v>
      </c>
      <c r="C31" s="13"/>
      <c r="D31" s="27" t="s">
        <v>33</v>
      </c>
      <c r="E31" s="44">
        <f>SUM(E32,E33,E34,E35,E36,E37)</f>
        <v>34121.230000000003</v>
      </c>
      <c r="F31" s="44">
        <f>SUM(F32,F33,F34,F35,F36,F37)</f>
        <v>45279</v>
      </c>
      <c r="G31" s="44"/>
      <c r="H31" s="44">
        <f>SUM(H32,H33,H34,H35,H36,H37)</f>
        <v>45279</v>
      </c>
      <c r="I31" s="44">
        <f>SUM(I32,I33,I34,I35,I37)</f>
        <v>47320</v>
      </c>
      <c r="J31" s="44">
        <f>SUM(J32,J33,J34,J35)</f>
        <v>48700</v>
      </c>
    </row>
    <row r="32" spans="1:10" x14ac:dyDescent="0.25">
      <c r="A32" s="12"/>
      <c r="B32" s="27"/>
      <c r="C32" s="13" t="s">
        <v>52</v>
      </c>
      <c r="D32" s="12" t="s">
        <v>17</v>
      </c>
      <c r="E32" s="43">
        <v>26235.99</v>
      </c>
      <c r="F32" s="43">
        <v>33023</v>
      </c>
      <c r="G32" s="43"/>
      <c r="H32" s="43">
        <v>33023</v>
      </c>
      <c r="I32" s="43">
        <v>35000</v>
      </c>
      <c r="J32" s="43">
        <v>36000</v>
      </c>
    </row>
    <row r="33" spans="1:10" x14ac:dyDescent="0.25">
      <c r="A33" s="12"/>
      <c r="B33" s="27"/>
      <c r="C33" s="13" t="s">
        <v>53</v>
      </c>
      <c r="D33" s="13" t="s">
        <v>46</v>
      </c>
      <c r="E33" s="43">
        <v>3225.37</v>
      </c>
      <c r="F33" s="43">
        <v>4600</v>
      </c>
      <c r="G33" s="43"/>
      <c r="H33" s="43">
        <v>4600</v>
      </c>
      <c r="I33" s="43">
        <v>4800</v>
      </c>
      <c r="J33" s="43">
        <v>5100</v>
      </c>
    </row>
    <row r="34" spans="1:10" x14ac:dyDescent="0.25">
      <c r="A34" s="12"/>
      <c r="B34" s="27"/>
      <c r="C34" s="13" t="s">
        <v>119</v>
      </c>
      <c r="D34" s="46" t="s">
        <v>120</v>
      </c>
      <c r="E34" s="43">
        <v>1592.69</v>
      </c>
      <c r="F34" s="43">
        <v>2256</v>
      </c>
      <c r="G34" s="43"/>
      <c r="H34" s="43">
        <v>2256</v>
      </c>
      <c r="I34" s="43">
        <v>2520</v>
      </c>
      <c r="J34" s="43">
        <v>2600</v>
      </c>
    </row>
    <row r="35" spans="1:10" x14ac:dyDescent="0.25">
      <c r="A35" s="12"/>
      <c r="B35" s="27"/>
      <c r="C35" s="13" t="s">
        <v>121</v>
      </c>
      <c r="D35" s="13" t="s">
        <v>122</v>
      </c>
      <c r="E35" s="43">
        <v>1972.06</v>
      </c>
      <c r="F35" s="43">
        <v>5400</v>
      </c>
      <c r="G35" s="43"/>
      <c r="H35" s="43">
        <v>5400</v>
      </c>
      <c r="I35" s="43">
        <v>5000</v>
      </c>
      <c r="J35" s="43">
        <v>5000</v>
      </c>
    </row>
    <row r="36" spans="1:10" ht="24.75" customHeight="1" x14ac:dyDescent="0.25">
      <c r="A36" s="12"/>
      <c r="B36" s="27"/>
      <c r="C36" s="13" t="s">
        <v>133</v>
      </c>
      <c r="D36" s="13" t="s">
        <v>150</v>
      </c>
      <c r="E36" s="43"/>
      <c r="F36" s="43">
        <v>0</v>
      </c>
      <c r="G36" s="43"/>
      <c r="H36" s="43">
        <v>0</v>
      </c>
      <c r="I36" s="43"/>
      <c r="J36" s="43"/>
    </row>
    <row r="37" spans="1:10" ht="16.5" customHeight="1" x14ac:dyDescent="0.25">
      <c r="A37" s="12"/>
      <c r="B37" s="27"/>
      <c r="C37" s="13" t="s">
        <v>55</v>
      </c>
      <c r="D37" s="17" t="s">
        <v>50</v>
      </c>
      <c r="E37" s="43">
        <v>1095.1199999999999</v>
      </c>
      <c r="F37" s="43">
        <v>0</v>
      </c>
      <c r="G37" s="43"/>
      <c r="H37" s="43">
        <v>0</v>
      </c>
      <c r="I37" s="43"/>
      <c r="J37" s="43"/>
    </row>
    <row r="38" spans="1:10" ht="17.25" customHeight="1" x14ac:dyDescent="0.25">
      <c r="A38" s="12"/>
      <c r="B38" s="27">
        <v>34</v>
      </c>
      <c r="C38" s="13"/>
      <c r="D38" s="47" t="s">
        <v>51</v>
      </c>
      <c r="E38" s="44">
        <v>795.08</v>
      </c>
      <c r="F38" s="44">
        <v>901</v>
      </c>
      <c r="G38" s="44"/>
      <c r="H38" s="44">
        <v>901</v>
      </c>
      <c r="I38" s="44">
        <v>950</v>
      </c>
      <c r="J38" s="44">
        <v>960</v>
      </c>
    </row>
    <row r="39" spans="1:10" s="93" customFormat="1" ht="29.25" customHeight="1" x14ac:dyDescent="0.25">
      <c r="A39" s="12"/>
      <c r="B39" s="27"/>
      <c r="C39" s="13" t="s">
        <v>53</v>
      </c>
      <c r="D39" s="13" t="s">
        <v>46</v>
      </c>
      <c r="E39" s="43">
        <v>795.08</v>
      </c>
      <c r="F39" s="43">
        <v>901</v>
      </c>
      <c r="G39" s="43"/>
      <c r="H39" s="43">
        <v>901</v>
      </c>
      <c r="I39" s="43">
        <v>950</v>
      </c>
      <c r="J39" s="43">
        <v>960</v>
      </c>
    </row>
    <row r="40" spans="1:10" s="93" customFormat="1" ht="29.25" customHeight="1" x14ac:dyDescent="0.25">
      <c r="A40" s="27">
        <v>4</v>
      </c>
      <c r="B40" s="27"/>
      <c r="C40" s="98"/>
      <c r="D40" s="98" t="s">
        <v>22</v>
      </c>
      <c r="E40" s="44">
        <f>SUM(E41,E45)</f>
        <v>182879</v>
      </c>
      <c r="F40" s="44">
        <f>SUM(F41,F45)</f>
        <v>466038</v>
      </c>
      <c r="G40" s="44">
        <v>2450</v>
      </c>
      <c r="H40" s="44">
        <f>SUM(H41,H45)</f>
        <v>491488</v>
      </c>
      <c r="I40" s="44">
        <v>32000</v>
      </c>
      <c r="J40" s="44">
        <v>32000</v>
      </c>
    </row>
    <row r="41" spans="1:10" x14ac:dyDescent="0.25">
      <c r="A41" s="27"/>
      <c r="B41" s="27">
        <v>41</v>
      </c>
      <c r="C41" s="98"/>
      <c r="D41" s="98" t="s">
        <v>144</v>
      </c>
      <c r="E41" s="44">
        <f>SUM(E42,E43,E44)</f>
        <v>155705.10999999999</v>
      </c>
      <c r="F41" s="44">
        <f>SUM(F42,F43,F44)</f>
        <v>76250</v>
      </c>
      <c r="G41" s="44"/>
      <c r="H41" s="44">
        <f>SUM(H42,H43,H44)</f>
        <v>76250</v>
      </c>
      <c r="I41" s="44"/>
      <c r="J41" s="44"/>
    </row>
    <row r="42" spans="1:10" x14ac:dyDescent="0.25">
      <c r="A42" s="12"/>
      <c r="B42" s="27"/>
      <c r="C42" s="13" t="s">
        <v>52</v>
      </c>
      <c r="D42" s="12" t="s">
        <v>17</v>
      </c>
      <c r="E42" s="43">
        <v>5705.11</v>
      </c>
      <c r="F42" s="43">
        <v>60500</v>
      </c>
      <c r="G42" s="43"/>
      <c r="H42" s="43">
        <v>60500</v>
      </c>
      <c r="I42" s="43"/>
      <c r="J42" s="43"/>
    </row>
    <row r="43" spans="1:10" x14ac:dyDescent="0.25">
      <c r="A43" s="12"/>
      <c r="B43" s="27"/>
      <c r="C43" s="13" t="s">
        <v>53</v>
      </c>
      <c r="D43" s="13" t="s">
        <v>46</v>
      </c>
      <c r="E43" s="43"/>
      <c r="F43" s="43"/>
      <c r="G43" s="43"/>
      <c r="H43" s="43"/>
      <c r="I43" s="43"/>
      <c r="J43" s="43"/>
    </row>
    <row r="44" spans="1:10" x14ac:dyDescent="0.25">
      <c r="A44" s="12"/>
      <c r="B44" s="27"/>
      <c r="C44" s="13" t="s">
        <v>121</v>
      </c>
      <c r="D44" s="13" t="s">
        <v>122</v>
      </c>
      <c r="E44" s="43">
        <v>150000</v>
      </c>
      <c r="F44" s="43">
        <v>15750</v>
      </c>
      <c r="G44" s="43"/>
      <c r="H44" s="43">
        <v>15750</v>
      </c>
      <c r="I44" s="43"/>
      <c r="J44" s="43"/>
    </row>
    <row r="45" spans="1:10" ht="25.5" x14ac:dyDescent="0.25">
      <c r="A45" s="14"/>
      <c r="B45" s="14">
        <v>42</v>
      </c>
      <c r="C45" s="14"/>
      <c r="D45" s="25" t="s">
        <v>123</v>
      </c>
      <c r="E45" s="44">
        <f t="shared" ref="E45:J45" si="4">SUM(E46,E47,E48,E49)</f>
        <v>27173.89</v>
      </c>
      <c r="F45" s="44">
        <f t="shared" ref="F45" si="5">SUM(F46,F47,F48,F49)</f>
        <v>389788</v>
      </c>
      <c r="G45" s="44">
        <v>2450</v>
      </c>
      <c r="H45" s="44">
        <f t="shared" si="4"/>
        <v>415238</v>
      </c>
      <c r="I45" s="44">
        <f t="shared" si="4"/>
        <v>32000</v>
      </c>
      <c r="J45" s="44">
        <f t="shared" si="4"/>
        <v>32000</v>
      </c>
    </row>
    <row r="46" spans="1:10" x14ac:dyDescent="0.25">
      <c r="A46" s="15"/>
      <c r="B46" s="15"/>
      <c r="C46" s="15" t="s">
        <v>52</v>
      </c>
      <c r="D46" s="12" t="s">
        <v>17</v>
      </c>
      <c r="E46" s="43">
        <v>6313.08</v>
      </c>
      <c r="F46" s="43">
        <v>96050</v>
      </c>
      <c r="G46" s="43">
        <v>25450</v>
      </c>
      <c r="H46" s="43">
        <v>121500</v>
      </c>
      <c r="I46" s="43">
        <v>10000</v>
      </c>
      <c r="J46" s="45">
        <v>10000</v>
      </c>
    </row>
    <row r="47" spans="1:10" x14ac:dyDescent="0.25">
      <c r="A47" s="15"/>
      <c r="B47" s="15"/>
      <c r="C47" s="13" t="s">
        <v>121</v>
      </c>
      <c r="D47" s="13" t="s">
        <v>122</v>
      </c>
      <c r="E47" s="43">
        <v>20860.810000000001</v>
      </c>
      <c r="F47" s="43">
        <v>293738</v>
      </c>
      <c r="G47" s="43"/>
      <c r="H47" s="43">
        <v>293738</v>
      </c>
      <c r="I47" s="43">
        <v>22000</v>
      </c>
      <c r="J47" s="45">
        <v>22000</v>
      </c>
    </row>
    <row r="48" spans="1:10" x14ac:dyDescent="0.25">
      <c r="A48" s="15"/>
      <c r="B48" s="15"/>
      <c r="C48" s="13" t="s">
        <v>53</v>
      </c>
      <c r="D48" s="13" t="s">
        <v>46</v>
      </c>
      <c r="E48" s="43"/>
      <c r="F48" s="43"/>
      <c r="G48" s="43"/>
      <c r="H48" s="43"/>
      <c r="I48" s="43"/>
      <c r="J48" s="45"/>
    </row>
    <row r="49" spans="1:10" ht="25.5" x14ac:dyDescent="0.25">
      <c r="A49" s="15"/>
      <c r="B49" s="15"/>
      <c r="C49" s="13" t="s">
        <v>55</v>
      </c>
      <c r="D49" s="17" t="s">
        <v>61</v>
      </c>
      <c r="E49" s="43">
        <v>0</v>
      </c>
      <c r="F49" s="43"/>
      <c r="G49" s="43"/>
      <c r="H49" s="43"/>
      <c r="I49" s="43">
        <v>0</v>
      </c>
      <c r="J49" s="45">
        <v>0</v>
      </c>
    </row>
  </sheetData>
  <mergeCells count="5">
    <mergeCell ref="A1:J1"/>
    <mergeCell ref="A3:J3"/>
    <mergeCell ref="A5:J5"/>
    <mergeCell ref="A7:J7"/>
    <mergeCell ref="A24:J24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workbookViewId="0">
      <selection activeCell="E15" sqref="E15"/>
    </sheetView>
  </sheetViews>
  <sheetFormatPr defaultRowHeight="15" x14ac:dyDescent="0.25"/>
  <cols>
    <col min="1" max="1" width="37.7109375" customWidth="1"/>
    <col min="2" max="2" width="25.28515625" customWidth="1"/>
    <col min="3" max="4" width="22.5703125" customWidth="1"/>
    <col min="5" max="5" width="22.85546875" customWidth="1"/>
    <col min="6" max="6" width="17.42578125" customWidth="1"/>
    <col min="7" max="7" width="15.7109375" customWidth="1"/>
  </cols>
  <sheetData>
    <row r="1" spans="1:7" ht="42" customHeight="1" x14ac:dyDescent="0.25">
      <c r="A1" s="130" t="s">
        <v>158</v>
      </c>
      <c r="B1" s="130"/>
      <c r="C1" s="130"/>
      <c r="D1" s="130"/>
      <c r="E1" s="130"/>
      <c r="F1" s="130"/>
      <c r="G1" s="130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130" t="s">
        <v>30</v>
      </c>
      <c r="B3" s="130"/>
      <c r="C3" s="130"/>
      <c r="D3" s="130"/>
      <c r="E3" s="130"/>
      <c r="F3" s="150"/>
      <c r="G3" s="15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30" t="s">
        <v>12</v>
      </c>
      <c r="B5" s="151"/>
      <c r="C5" s="151"/>
      <c r="D5" s="151"/>
      <c r="E5" s="151"/>
      <c r="F5" s="151"/>
      <c r="G5" s="151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30" t="s">
        <v>23</v>
      </c>
      <c r="B7" s="152"/>
      <c r="C7" s="152"/>
      <c r="D7" s="152"/>
      <c r="E7" s="152"/>
      <c r="F7" s="152"/>
      <c r="G7" s="152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23" t="s">
        <v>24</v>
      </c>
      <c r="B9" s="23" t="s">
        <v>160</v>
      </c>
      <c r="C9" s="23" t="s">
        <v>148</v>
      </c>
      <c r="D9" s="23" t="s">
        <v>154</v>
      </c>
      <c r="E9" s="23" t="s">
        <v>159</v>
      </c>
      <c r="F9" s="23" t="s">
        <v>142</v>
      </c>
      <c r="G9" s="23" t="s">
        <v>151</v>
      </c>
    </row>
    <row r="10" spans="1:7" ht="15.75" customHeight="1" x14ac:dyDescent="0.25">
      <c r="A10" s="49" t="s">
        <v>25</v>
      </c>
      <c r="B10" s="50">
        <v>369208.45</v>
      </c>
      <c r="C10" s="50">
        <v>700334</v>
      </c>
      <c r="D10" s="50">
        <v>25450</v>
      </c>
      <c r="E10" s="50">
        <v>725784</v>
      </c>
      <c r="F10" s="50">
        <v>269201</v>
      </c>
      <c r="G10" s="50">
        <v>271536</v>
      </c>
    </row>
    <row r="11" spans="1:7" ht="15.75" customHeight="1" x14ac:dyDescent="0.25">
      <c r="A11" s="11" t="s">
        <v>124</v>
      </c>
      <c r="B11" s="43">
        <v>369208.45</v>
      </c>
      <c r="C11" s="43">
        <v>700334</v>
      </c>
      <c r="D11" s="43">
        <v>25450</v>
      </c>
      <c r="E11" s="43">
        <v>725784</v>
      </c>
      <c r="F11" s="43">
        <v>269201</v>
      </c>
      <c r="G11" s="43">
        <v>271536</v>
      </c>
    </row>
    <row r="12" spans="1:7" x14ac:dyDescent="0.25">
      <c r="A12" s="17" t="s">
        <v>125</v>
      </c>
      <c r="B12" s="43">
        <v>369208.45</v>
      </c>
      <c r="C12" s="43">
        <v>700334</v>
      </c>
      <c r="D12" s="43">
        <v>25450</v>
      </c>
      <c r="E12" s="43">
        <v>725784</v>
      </c>
      <c r="F12" s="43">
        <v>269201</v>
      </c>
      <c r="G12" s="43">
        <v>271536</v>
      </c>
    </row>
    <row r="13" spans="1:7" x14ac:dyDescent="0.25">
      <c r="A13" s="16"/>
      <c r="B13" s="9"/>
      <c r="C13" s="9"/>
      <c r="D13" s="9"/>
      <c r="E13" s="9"/>
      <c r="F13" s="9"/>
      <c r="G13" s="9"/>
    </row>
    <row r="14" spans="1:7" x14ac:dyDescent="0.25">
      <c r="A14" s="11"/>
      <c r="B14" s="9"/>
      <c r="C14" s="9"/>
      <c r="D14" s="9"/>
      <c r="E14" s="9"/>
      <c r="F14" s="9"/>
      <c r="G14" s="10"/>
    </row>
    <row r="15" spans="1:7" x14ac:dyDescent="0.25">
      <c r="A15" s="18"/>
      <c r="B15" s="9"/>
      <c r="C15" s="9"/>
      <c r="D15" s="9"/>
      <c r="E15" s="9"/>
      <c r="F15" s="9"/>
      <c r="G15" s="10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30" t="s">
        <v>30</v>
      </c>
      <c r="B3" s="130"/>
      <c r="C3" s="130"/>
      <c r="D3" s="130"/>
      <c r="E3" s="130"/>
      <c r="F3" s="130"/>
      <c r="G3" s="130"/>
      <c r="H3" s="130"/>
      <c r="I3" s="150"/>
      <c r="J3" s="15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130" t="s">
        <v>26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8" x14ac:dyDescent="0.25">
      <c r="A6" s="4"/>
      <c r="B6" s="4"/>
      <c r="C6" s="4"/>
      <c r="D6" s="4"/>
      <c r="E6" s="4"/>
      <c r="F6" s="4"/>
      <c r="G6" s="4"/>
      <c r="H6" s="4"/>
      <c r="I6" s="5"/>
      <c r="J6" s="5"/>
    </row>
    <row r="7" spans="1:10" ht="25.5" x14ac:dyDescent="0.25">
      <c r="A7" s="23" t="s">
        <v>13</v>
      </c>
      <c r="B7" s="22" t="s">
        <v>14</v>
      </c>
      <c r="C7" s="22" t="s">
        <v>15</v>
      </c>
      <c r="D7" s="22" t="s">
        <v>45</v>
      </c>
      <c r="E7" s="23" t="s">
        <v>160</v>
      </c>
      <c r="F7" s="23" t="s">
        <v>148</v>
      </c>
      <c r="G7" s="23" t="s">
        <v>154</v>
      </c>
      <c r="H7" s="23" t="s">
        <v>159</v>
      </c>
      <c r="I7" s="23" t="s">
        <v>142</v>
      </c>
      <c r="J7" s="23" t="s">
        <v>151</v>
      </c>
    </row>
    <row r="8" spans="1:10" ht="25.5" x14ac:dyDescent="0.25">
      <c r="A8" s="11">
        <v>8</v>
      </c>
      <c r="B8" s="11"/>
      <c r="C8" s="11"/>
      <c r="D8" s="11" t="s">
        <v>27</v>
      </c>
      <c r="E8" s="9"/>
      <c r="F8" s="9"/>
      <c r="G8" s="9"/>
      <c r="H8" s="9"/>
      <c r="I8" s="9"/>
      <c r="J8" s="9"/>
    </row>
    <row r="9" spans="1:10" x14ac:dyDescent="0.25">
      <c r="A9" s="11"/>
      <c r="B9" s="15">
        <v>84</v>
      </c>
      <c r="C9" s="15"/>
      <c r="D9" s="15" t="s">
        <v>34</v>
      </c>
      <c r="E9" s="9"/>
      <c r="F9" s="9"/>
      <c r="G9" s="9"/>
      <c r="H9" s="9"/>
      <c r="I9" s="9"/>
      <c r="J9" s="9"/>
    </row>
    <row r="10" spans="1:10" ht="25.5" x14ac:dyDescent="0.25">
      <c r="A10" s="12"/>
      <c r="B10" s="12"/>
      <c r="C10" s="13">
        <v>81</v>
      </c>
      <c r="D10" s="17" t="s">
        <v>35</v>
      </c>
      <c r="E10" s="9"/>
      <c r="F10" s="9"/>
      <c r="G10" s="9"/>
      <c r="H10" s="9"/>
      <c r="I10" s="9"/>
      <c r="J10" s="9"/>
    </row>
    <row r="11" spans="1:10" ht="25.5" x14ac:dyDescent="0.25">
      <c r="A11" s="14">
        <v>5</v>
      </c>
      <c r="B11" s="14"/>
      <c r="C11" s="14"/>
      <c r="D11" s="25" t="s">
        <v>28</v>
      </c>
      <c r="E11" s="9"/>
      <c r="F11" s="9"/>
      <c r="G11" s="9"/>
      <c r="H11" s="9"/>
      <c r="I11" s="9"/>
      <c r="J11" s="9"/>
    </row>
    <row r="12" spans="1:10" ht="25.5" x14ac:dyDescent="0.25">
      <c r="A12" s="15"/>
      <c r="B12" s="15">
        <v>54</v>
      </c>
      <c r="C12" s="15"/>
      <c r="D12" s="26" t="s">
        <v>36</v>
      </c>
      <c r="E12" s="9"/>
      <c r="F12" s="9"/>
      <c r="G12" s="9"/>
      <c r="H12" s="9"/>
      <c r="I12" s="9"/>
      <c r="J12" s="10"/>
    </row>
    <row r="13" spans="1:10" x14ac:dyDescent="0.25">
      <c r="A13" s="15"/>
      <c r="B13" s="15"/>
      <c r="C13" s="13">
        <v>11</v>
      </c>
      <c r="D13" s="13" t="s">
        <v>17</v>
      </c>
      <c r="E13" s="9"/>
      <c r="F13" s="9"/>
      <c r="G13" s="9"/>
      <c r="H13" s="9"/>
      <c r="I13" s="9"/>
      <c r="J13" s="10"/>
    </row>
    <row r="14" spans="1:10" x14ac:dyDescent="0.25">
      <c r="A14" s="15"/>
      <c r="B14" s="15"/>
      <c r="C14" s="13">
        <v>31</v>
      </c>
      <c r="D14" s="13" t="s">
        <v>37</v>
      </c>
      <c r="E14" s="9"/>
      <c r="F14" s="9"/>
      <c r="G14" s="9"/>
      <c r="H14" s="9"/>
      <c r="I14" s="9"/>
      <c r="J14" s="10"/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8"/>
  <sheetViews>
    <sheetView workbookViewId="0">
      <selection activeCell="E34" sqref="E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9" width="21.42578125" customWidth="1"/>
    <col min="10" max="10" width="18.140625" customWidth="1"/>
  </cols>
  <sheetData>
    <row r="1" spans="1:10" ht="42" customHeight="1" x14ac:dyDescent="0.25">
      <c r="A1" s="130" t="s">
        <v>158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ht="18" customHeight="1" x14ac:dyDescent="0.25">
      <c r="A3" s="130" t="s">
        <v>29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25.5" x14ac:dyDescent="0.25">
      <c r="A5" s="177" t="s">
        <v>31</v>
      </c>
      <c r="B5" s="178"/>
      <c r="C5" s="179"/>
      <c r="D5" s="22" t="s">
        <v>32</v>
      </c>
      <c r="E5" s="23" t="s">
        <v>160</v>
      </c>
      <c r="F5" s="23" t="s">
        <v>148</v>
      </c>
      <c r="G5" s="23" t="s">
        <v>154</v>
      </c>
      <c r="H5" s="23" t="s">
        <v>159</v>
      </c>
      <c r="I5" s="23" t="s">
        <v>142</v>
      </c>
      <c r="J5" s="23" t="s">
        <v>151</v>
      </c>
    </row>
    <row r="6" spans="1:10" ht="15.75" customHeight="1" x14ac:dyDescent="0.25">
      <c r="A6" s="180" t="s">
        <v>126</v>
      </c>
      <c r="B6" s="181"/>
      <c r="C6" s="182"/>
      <c r="D6" s="51" t="s">
        <v>127</v>
      </c>
      <c r="E6" s="52">
        <f>SUM(E8,E15,E18,E25,E31,E34)</f>
        <v>369208.45</v>
      </c>
      <c r="F6" s="52">
        <v>700334</v>
      </c>
      <c r="G6" s="52">
        <v>25450</v>
      </c>
      <c r="H6" s="52">
        <f>SUM(H8,H15,H18,H25,H31,H34)</f>
        <v>725784</v>
      </c>
      <c r="I6" s="52">
        <f>I7</f>
        <v>269201</v>
      </c>
      <c r="J6" s="52">
        <f>J7</f>
        <v>271536</v>
      </c>
    </row>
    <row r="7" spans="1:10" ht="38.25" customHeight="1" x14ac:dyDescent="0.25">
      <c r="A7" s="183" t="s">
        <v>128</v>
      </c>
      <c r="B7" s="184"/>
      <c r="C7" s="185"/>
      <c r="D7" s="29" t="s">
        <v>129</v>
      </c>
      <c r="E7" s="44">
        <f>SUM(E8,E15,E18,E25,E31,E34)</f>
        <v>369208.45</v>
      </c>
      <c r="F7" s="44">
        <v>700334</v>
      </c>
      <c r="G7" s="44">
        <v>25450</v>
      </c>
      <c r="H7" s="44">
        <f>SUM(H8,H15,H18,H25,H31,H34)</f>
        <v>725784</v>
      </c>
      <c r="I7" s="44">
        <f>SUM(I8,I15,I18,I25)</f>
        <v>269201</v>
      </c>
      <c r="J7" s="44">
        <f>SUM(J8,J15,J18,J25,J34)</f>
        <v>271536</v>
      </c>
    </row>
    <row r="8" spans="1:10" ht="15" customHeight="1" x14ac:dyDescent="0.25">
      <c r="A8" s="159" t="s">
        <v>97</v>
      </c>
      <c r="B8" s="160"/>
      <c r="C8" s="161"/>
      <c r="D8" s="53" t="s">
        <v>17</v>
      </c>
      <c r="E8" s="50">
        <f t="shared" ref="E8:J8" si="0">SUM(E9,E12)</f>
        <v>189667.32</v>
      </c>
      <c r="F8" s="50">
        <v>377689</v>
      </c>
      <c r="G8" s="50">
        <v>25450</v>
      </c>
      <c r="H8" s="50">
        <f>SUM(H9,H12)</f>
        <v>403139</v>
      </c>
      <c r="I8" s="50">
        <f t="shared" si="0"/>
        <v>233931</v>
      </c>
      <c r="J8" s="99">
        <f t="shared" si="0"/>
        <v>235876</v>
      </c>
    </row>
    <row r="9" spans="1:10" x14ac:dyDescent="0.25">
      <c r="A9" s="162">
        <v>3</v>
      </c>
      <c r="B9" s="163"/>
      <c r="C9" s="164"/>
      <c r="D9" s="28" t="s">
        <v>20</v>
      </c>
      <c r="E9" s="43">
        <f t="shared" ref="E9:J9" si="1">SUM(E10,E11)</f>
        <v>177649.13</v>
      </c>
      <c r="F9" s="43">
        <v>221139</v>
      </c>
      <c r="G9" s="43"/>
      <c r="H9" s="43">
        <f t="shared" si="1"/>
        <v>221139</v>
      </c>
      <c r="I9" s="43">
        <f t="shared" si="1"/>
        <v>223931</v>
      </c>
      <c r="J9" s="45">
        <f t="shared" si="1"/>
        <v>225876</v>
      </c>
    </row>
    <row r="10" spans="1:10" x14ac:dyDescent="0.25">
      <c r="A10" s="153">
        <v>31</v>
      </c>
      <c r="B10" s="154"/>
      <c r="C10" s="155"/>
      <c r="D10" s="28" t="s">
        <v>21</v>
      </c>
      <c r="E10" s="43">
        <v>151413.14000000001</v>
      </c>
      <c r="F10" s="43">
        <v>188116</v>
      </c>
      <c r="G10" s="43"/>
      <c r="H10" s="43">
        <v>188116</v>
      </c>
      <c r="I10" s="43">
        <v>188931</v>
      </c>
      <c r="J10" s="45">
        <v>189876</v>
      </c>
    </row>
    <row r="11" spans="1:10" x14ac:dyDescent="0.25">
      <c r="A11" s="153">
        <v>32</v>
      </c>
      <c r="B11" s="154"/>
      <c r="C11" s="155"/>
      <c r="D11" s="28" t="s">
        <v>33</v>
      </c>
      <c r="E11" s="43">
        <v>26235.99</v>
      </c>
      <c r="F11" s="43">
        <v>33023</v>
      </c>
      <c r="G11" s="43"/>
      <c r="H11" s="43">
        <v>33023</v>
      </c>
      <c r="I11" s="43">
        <v>35000</v>
      </c>
      <c r="J11" s="45">
        <v>36000</v>
      </c>
    </row>
    <row r="12" spans="1:10" ht="25.5" x14ac:dyDescent="0.25">
      <c r="A12" s="92">
        <v>4</v>
      </c>
      <c r="B12" s="90"/>
      <c r="C12" s="91"/>
      <c r="D12" s="28" t="s">
        <v>22</v>
      </c>
      <c r="E12" s="43">
        <f>SUM(E13,E14)</f>
        <v>12018.189999999999</v>
      </c>
      <c r="F12" s="43">
        <v>156550</v>
      </c>
      <c r="G12" s="43">
        <v>25450</v>
      </c>
      <c r="H12" s="43">
        <f>SUM(H13,H14)</f>
        <v>182000</v>
      </c>
      <c r="I12" s="43">
        <v>10000</v>
      </c>
      <c r="J12" s="45">
        <v>10000</v>
      </c>
    </row>
    <row r="13" spans="1:10" ht="25.5" x14ac:dyDescent="0.25">
      <c r="A13" s="92"/>
      <c r="B13" s="90">
        <v>41</v>
      </c>
      <c r="C13" s="91"/>
      <c r="D13" s="28" t="s">
        <v>143</v>
      </c>
      <c r="E13" s="43">
        <v>5705.11</v>
      </c>
      <c r="F13" s="43">
        <v>60500</v>
      </c>
      <c r="G13" s="43"/>
      <c r="H13" s="43">
        <v>60500</v>
      </c>
      <c r="I13" s="43"/>
      <c r="J13" s="45"/>
    </row>
    <row r="14" spans="1:10" ht="25.5" x14ac:dyDescent="0.25">
      <c r="A14" s="89"/>
      <c r="B14" s="90">
        <v>42</v>
      </c>
      <c r="C14" s="91"/>
      <c r="D14" s="28" t="s">
        <v>54</v>
      </c>
      <c r="E14" s="43">
        <v>6313.08</v>
      </c>
      <c r="F14" s="43">
        <v>96050</v>
      </c>
      <c r="G14" s="43">
        <v>25450</v>
      </c>
      <c r="H14" s="43">
        <v>121500</v>
      </c>
      <c r="I14" s="43">
        <v>10000</v>
      </c>
      <c r="J14" s="45">
        <v>10000</v>
      </c>
    </row>
    <row r="15" spans="1:10" ht="15" customHeight="1" x14ac:dyDescent="0.25">
      <c r="A15" s="156" t="s">
        <v>161</v>
      </c>
      <c r="B15" s="157"/>
      <c r="C15" s="158"/>
      <c r="D15" s="54" t="s">
        <v>49</v>
      </c>
      <c r="E15" s="103">
        <v>1592.69</v>
      </c>
      <c r="F15" s="103">
        <v>2256</v>
      </c>
      <c r="G15" s="103"/>
      <c r="H15" s="103">
        <v>2256</v>
      </c>
      <c r="I15" s="103">
        <v>2520</v>
      </c>
      <c r="J15" s="104">
        <v>2600</v>
      </c>
    </row>
    <row r="16" spans="1:10" x14ac:dyDescent="0.25">
      <c r="A16" s="162">
        <v>3</v>
      </c>
      <c r="B16" s="163"/>
      <c r="C16" s="164"/>
      <c r="D16" s="28" t="s">
        <v>20</v>
      </c>
      <c r="E16" s="43">
        <v>1592.69</v>
      </c>
      <c r="F16" s="43">
        <v>2256</v>
      </c>
      <c r="G16" s="43"/>
      <c r="H16" s="43">
        <v>2256</v>
      </c>
      <c r="I16" s="43">
        <v>2520</v>
      </c>
      <c r="J16" s="45">
        <v>2600</v>
      </c>
    </row>
    <row r="17" spans="1:10" x14ac:dyDescent="0.25">
      <c r="A17" s="153">
        <v>32</v>
      </c>
      <c r="B17" s="154"/>
      <c r="C17" s="155"/>
      <c r="D17" s="28" t="s">
        <v>33</v>
      </c>
      <c r="E17" s="43">
        <v>1592.69</v>
      </c>
      <c r="F17" s="43">
        <v>2256</v>
      </c>
      <c r="G17" s="43"/>
      <c r="H17" s="43">
        <v>2256</v>
      </c>
      <c r="I17" s="43">
        <v>2520</v>
      </c>
      <c r="J17" s="45">
        <v>2600</v>
      </c>
    </row>
    <row r="18" spans="1:10" ht="15" customHeight="1" x14ac:dyDescent="0.25">
      <c r="A18" s="165" t="s">
        <v>57</v>
      </c>
      <c r="B18" s="166"/>
      <c r="C18" s="167"/>
      <c r="D18" s="57" t="s">
        <v>46</v>
      </c>
      <c r="E18" s="58">
        <f t="shared" ref="E18:J18" si="2">SUM(E19,E22)</f>
        <v>4020.45</v>
      </c>
      <c r="F18" s="58">
        <v>5501</v>
      </c>
      <c r="G18" s="58"/>
      <c r="H18" s="58">
        <f t="shared" si="2"/>
        <v>5501</v>
      </c>
      <c r="I18" s="58">
        <f t="shared" si="2"/>
        <v>5750</v>
      </c>
      <c r="J18" s="100">
        <f t="shared" si="2"/>
        <v>6060</v>
      </c>
    </row>
    <row r="19" spans="1:10" x14ac:dyDescent="0.25">
      <c r="A19" s="162">
        <v>3</v>
      </c>
      <c r="B19" s="163"/>
      <c r="C19" s="164"/>
      <c r="D19" s="28" t="s">
        <v>20</v>
      </c>
      <c r="E19" s="43">
        <f t="shared" ref="E19:J19" si="3">SUM(E20,E21)</f>
        <v>4020.45</v>
      </c>
      <c r="F19" s="43">
        <v>5501</v>
      </c>
      <c r="G19" s="43"/>
      <c r="H19" s="43">
        <f t="shared" si="3"/>
        <v>5501</v>
      </c>
      <c r="I19" s="43">
        <f t="shared" si="3"/>
        <v>5750</v>
      </c>
      <c r="J19" s="45">
        <f t="shared" si="3"/>
        <v>6060</v>
      </c>
    </row>
    <row r="20" spans="1:10" x14ac:dyDescent="0.25">
      <c r="A20" s="153">
        <v>32</v>
      </c>
      <c r="B20" s="154"/>
      <c r="C20" s="155"/>
      <c r="D20" s="28" t="s">
        <v>33</v>
      </c>
      <c r="E20" s="43">
        <v>3225.37</v>
      </c>
      <c r="F20" s="43">
        <v>4600</v>
      </c>
      <c r="G20" s="43"/>
      <c r="H20" s="43">
        <v>4600</v>
      </c>
      <c r="I20" s="43">
        <v>4800</v>
      </c>
      <c r="J20" s="45">
        <v>5100</v>
      </c>
    </row>
    <row r="21" spans="1:10" x14ac:dyDescent="0.25">
      <c r="A21" s="171">
        <v>34</v>
      </c>
      <c r="B21" s="172"/>
      <c r="C21" s="173"/>
      <c r="D21" s="28" t="s">
        <v>51</v>
      </c>
      <c r="E21" s="43">
        <v>795.08</v>
      </c>
      <c r="F21" s="43">
        <v>901</v>
      </c>
      <c r="G21" s="43"/>
      <c r="H21" s="43">
        <v>901</v>
      </c>
      <c r="I21" s="43">
        <v>950</v>
      </c>
      <c r="J21" s="45">
        <v>960</v>
      </c>
    </row>
    <row r="22" spans="1:10" ht="25.5" x14ac:dyDescent="0.25">
      <c r="A22" s="117">
        <v>4</v>
      </c>
      <c r="B22" s="115"/>
      <c r="C22" s="116"/>
      <c r="D22" s="28" t="s">
        <v>22</v>
      </c>
      <c r="E22" s="43"/>
      <c r="F22" s="43"/>
      <c r="G22" s="43"/>
      <c r="H22" s="43"/>
      <c r="I22" s="43"/>
      <c r="J22" s="45"/>
    </row>
    <row r="23" spans="1:10" ht="25.5" x14ac:dyDescent="0.25">
      <c r="A23" s="114"/>
      <c r="B23" s="115">
        <v>41</v>
      </c>
      <c r="C23" s="116"/>
      <c r="D23" s="28" t="s">
        <v>143</v>
      </c>
      <c r="E23" s="43"/>
      <c r="F23" s="43"/>
      <c r="G23" s="43"/>
      <c r="H23" s="43"/>
      <c r="I23" s="43"/>
      <c r="J23" s="45"/>
    </row>
    <row r="24" spans="1:10" ht="25.5" x14ac:dyDescent="0.25">
      <c r="A24" s="114"/>
      <c r="B24" s="115">
        <v>42</v>
      </c>
      <c r="C24" s="116"/>
      <c r="D24" s="28" t="s">
        <v>54</v>
      </c>
      <c r="E24" s="43"/>
      <c r="F24" s="43"/>
      <c r="G24" s="43"/>
      <c r="H24" s="43"/>
      <c r="I24" s="43"/>
      <c r="J24" s="45"/>
    </row>
    <row r="25" spans="1:10" ht="15" customHeight="1" x14ac:dyDescent="0.25">
      <c r="A25" s="168" t="s">
        <v>130</v>
      </c>
      <c r="B25" s="169"/>
      <c r="C25" s="170"/>
      <c r="D25" s="56" t="s">
        <v>122</v>
      </c>
      <c r="E25" s="101">
        <f t="shared" ref="E25:J25" si="4">SUM(E26,E28)</f>
        <v>172832.87</v>
      </c>
      <c r="F25" s="101">
        <v>314888</v>
      </c>
      <c r="G25" s="101"/>
      <c r="H25" s="101">
        <f t="shared" si="4"/>
        <v>314888</v>
      </c>
      <c r="I25" s="101">
        <f t="shared" si="4"/>
        <v>27000</v>
      </c>
      <c r="J25" s="102">
        <f t="shared" si="4"/>
        <v>27000</v>
      </c>
    </row>
    <row r="26" spans="1:10" x14ac:dyDescent="0.25">
      <c r="A26" s="162">
        <v>3</v>
      </c>
      <c r="B26" s="163"/>
      <c r="C26" s="164"/>
      <c r="D26" s="28" t="s">
        <v>20</v>
      </c>
      <c r="E26" s="43">
        <v>1972.06</v>
      </c>
      <c r="F26" s="43">
        <v>5400</v>
      </c>
      <c r="G26" s="43"/>
      <c r="H26" s="43">
        <v>5400</v>
      </c>
      <c r="I26" s="43">
        <v>5000</v>
      </c>
      <c r="J26" s="45">
        <v>5000</v>
      </c>
    </row>
    <row r="27" spans="1:10" x14ac:dyDescent="0.25">
      <c r="A27" s="153">
        <v>32</v>
      </c>
      <c r="B27" s="154"/>
      <c r="C27" s="155"/>
      <c r="D27" s="28" t="s">
        <v>33</v>
      </c>
      <c r="E27" s="43">
        <v>1972.06</v>
      </c>
      <c r="F27" s="43">
        <v>5400</v>
      </c>
      <c r="G27" s="43"/>
      <c r="H27" s="43">
        <v>5400</v>
      </c>
      <c r="I27" s="43">
        <v>5000</v>
      </c>
      <c r="J27" s="45">
        <v>5000</v>
      </c>
    </row>
    <row r="28" spans="1:10" ht="25.5" x14ac:dyDescent="0.25">
      <c r="A28" s="92">
        <v>4</v>
      </c>
      <c r="B28" s="90"/>
      <c r="C28" s="91"/>
      <c r="D28" s="28" t="s">
        <v>22</v>
      </c>
      <c r="E28" s="43">
        <f>SUM(E30,E29)</f>
        <v>170860.81</v>
      </c>
      <c r="F28" s="43">
        <v>309488</v>
      </c>
      <c r="G28" s="43"/>
      <c r="H28" s="43">
        <f>SUM(H29,H30)</f>
        <v>309488</v>
      </c>
      <c r="I28" s="43">
        <v>22000</v>
      </c>
      <c r="J28" s="45">
        <v>22000</v>
      </c>
    </row>
    <row r="29" spans="1:10" ht="25.5" x14ac:dyDescent="0.25">
      <c r="A29" s="92"/>
      <c r="B29" s="90">
        <v>41</v>
      </c>
      <c r="C29" s="91"/>
      <c r="D29" s="28" t="s">
        <v>143</v>
      </c>
      <c r="E29" s="43">
        <v>150000</v>
      </c>
      <c r="F29" s="43">
        <v>15750</v>
      </c>
      <c r="G29" s="43"/>
      <c r="H29" s="43">
        <v>15750</v>
      </c>
      <c r="I29" s="43"/>
      <c r="J29" s="45"/>
    </row>
    <row r="30" spans="1:10" ht="25.5" x14ac:dyDescent="0.25">
      <c r="A30" s="89"/>
      <c r="B30" s="90">
        <v>42</v>
      </c>
      <c r="C30" s="91"/>
      <c r="D30" s="28" t="s">
        <v>54</v>
      </c>
      <c r="E30" s="43">
        <v>20860.810000000001</v>
      </c>
      <c r="F30" s="43">
        <v>293738</v>
      </c>
      <c r="G30" s="43"/>
      <c r="H30" s="43">
        <v>293738</v>
      </c>
      <c r="I30" s="43">
        <v>22000</v>
      </c>
      <c r="J30" s="45">
        <v>22000</v>
      </c>
    </row>
    <row r="31" spans="1:10" ht="15" customHeight="1" x14ac:dyDescent="0.25">
      <c r="A31" s="186" t="s">
        <v>149</v>
      </c>
      <c r="B31" s="187"/>
      <c r="C31" s="188"/>
      <c r="D31" s="122" t="s">
        <v>150</v>
      </c>
      <c r="E31" s="121"/>
      <c r="F31" s="121">
        <v>0</v>
      </c>
      <c r="G31" s="121"/>
      <c r="H31" s="121">
        <v>0</v>
      </c>
      <c r="I31" s="121"/>
      <c r="J31" s="123"/>
    </row>
    <row r="32" spans="1:10" s="107" customFormat="1" x14ac:dyDescent="0.25">
      <c r="A32" s="162">
        <v>3</v>
      </c>
      <c r="B32" s="163"/>
      <c r="C32" s="164"/>
      <c r="D32" s="28" t="s">
        <v>20</v>
      </c>
      <c r="E32" s="43"/>
      <c r="F32" s="43">
        <v>0</v>
      </c>
      <c r="G32" s="43"/>
      <c r="H32" s="43">
        <v>0</v>
      </c>
      <c r="I32" s="43"/>
      <c r="J32" s="45"/>
    </row>
    <row r="33" spans="1:10" s="107" customFormat="1" x14ac:dyDescent="0.25">
      <c r="A33" s="89"/>
      <c r="B33" s="90">
        <v>32</v>
      </c>
      <c r="C33" s="91"/>
      <c r="D33" s="28" t="s">
        <v>33</v>
      </c>
      <c r="E33" s="43"/>
      <c r="F33" s="43">
        <v>0</v>
      </c>
      <c r="G33" s="43"/>
      <c r="H33" s="43">
        <v>0</v>
      </c>
      <c r="I33" s="43"/>
      <c r="J33" s="45"/>
    </row>
    <row r="34" spans="1:10" ht="25.5" x14ac:dyDescent="0.25">
      <c r="A34" s="174" t="s">
        <v>58</v>
      </c>
      <c r="B34" s="175"/>
      <c r="C34" s="176"/>
      <c r="D34" s="48" t="s">
        <v>56</v>
      </c>
      <c r="E34" s="55">
        <f>SUM(E35,E37)</f>
        <v>1095.1199999999999</v>
      </c>
      <c r="F34" s="55">
        <v>0</v>
      </c>
      <c r="G34" s="55"/>
      <c r="H34" s="55">
        <v>0</v>
      </c>
      <c r="I34" s="55">
        <v>0</v>
      </c>
      <c r="J34" s="108">
        <v>0</v>
      </c>
    </row>
    <row r="35" spans="1:10" x14ac:dyDescent="0.25">
      <c r="A35" s="109" t="s">
        <v>131</v>
      </c>
      <c r="B35" s="105"/>
      <c r="C35" s="106"/>
      <c r="D35" s="28" t="s">
        <v>20</v>
      </c>
      <c r="E35" s="43">
        <v>1095.1199999999999</v>
      </c>
      <c r="F35" s="43">
        <v>0</v>
      </c>
      <c r="G35" s="43"/>
      <c r="H35" s="43">
        <v>0</v>
      </c>
      <c r="I35" s="43"/>
      <c r="J35" s="45"/>
    </row>
    <row r="36" spans="1:10" x14ac:dyDescent="0.25">
      <c r="A36" s="125"/>
      <c r="B36" s="126" t="s">
        <v>132</v>
      </c>
      <c r="C36" s="124"/>
      <c r="D36" s="28" t="s">
        <v>33</v>
      </c>
      <c r="E36" s="43">
        <v>1095.1199999999999</v>
      </c>
      <c r="F36" s="43">
        <v>0</v>
      </c>
      <c r="G36" s="43"/>
      <c r="H36" s="43">
        <v>0</v>
      </c>
      <c r="I36" s="43"/>
      <c r="J36" s="45"/>
    </row>
    <row r="37" spans="1:10" ht="25.5" x14ac:dyDescent="0.25">
      <c r="A37" s="162">
        <v>4</v>
      </c>
      <c r="B37" s="163"/>
      <c r="C37" s="164"/>
      <c r="D37" s="28" t="s">
        <v>22</v>
      </c>
      <c r="E37" s="43"/>
      <c r="F37" s="9">
        <v>0</v>
      </c>
      <c r="G37" s="9"/>
      <c r="H37" s="9">
        <v>0</v>
      </c>
      <c r="I37" s="9"/>
      <c r="J37" s="10"/>
    </row>
    <row r="38" spans="1:10" ht="25.5" x14ac:dyDescent="0.25">
      <c r="A38" s="153">
        <v>42</v>
      </c>
      <c r="B38" s="154"/>
      <c r="C38" s="155"/>
      <c r="D38" s="28" t="s">
        <v>54</v>
      </c>
      <c r="E38" s="43"/>
      <c r="F38" s="9">
        <v>0</v>
      </c>
      <c r="G38" s="9"/>
      <c r="H38" s="9">
        <v>0</v>
      </c>
      <c r="I38" s="9"/>
      <c r="J38" s="10"/>
    </row>
  </sheetData>
  <mergeCells count="24">
    <mergeCell ref="A34:C34"/>
    <mergeCell ref="A5:C5"/>
    <mergeCell ref="A1:J1"/>
    <mergeCell ref="A3:J3"/>
    <mergeCell ref="A37:C37"/>
    <mergeCell ref="A6:C6"/>
    <mergeCell ref="A7:C7"/>
    <mergeCell ref="A31:C31"/>
    <mergeCell ref="A38:C38"/>
    <mergeCell ref="A17:C17"/>
    <mergeCell ref="A15:C15"/>
    <mergeCell ref="A8:C8"/>
    <mergeCell ref="A9:C9"/>
    <mergeCell ref="A10:C10"/>
    <mergeCell ref="A11:C11"/>
    <mergeCell ref="A16:C16"/>
    <mergeCell ref="A18:C18"/>
    <mergeCell ref="A19:C19"/>
    <mergeCell ref="A20:C20"/>
    <mergeCell ref="A25:C25"/>
    <mergeCell ref="A26:C26"/>
    <mergeCell ref="A27:C27"/>
    <mergeCell ref="A32:C32"/>
    <mergeCell ref="A21:C21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FF6-B2E9-4A07-A100-C4E9263733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7"/>
  <sheetViews>
    <sheetView workbookViewId="0">
      <selection activeCell="C69" sqref="C69"/>
    </sheetView>
  </sheetViews>
  <sheetFormatPr defaultRowHeight="15" x14ac:dyDescent="0.25"/>
  <cols>
    <col min="1" max="1" width="13.28515625" customWidth="1"/>
    <col min="2" max="2" width="39" customWidth="1"/>
    <col min="3" max="5" width="21.5703125" customWidth="1"/>
    <col min="6" max="6" width="16.28515625" customWidth="1"/>
    <col min="7" max="7" width="13.85546875" customWidth="1"/>
    <col min="8" max="9" width="12.7109375" customWidth="1"/>
    <col min="10" max="10" width="12.28515625" customWidth="1"/>
    <col min="11" max="11" width="13.5703125" customWidth="1"/>
    <col min="12" max="12" width="1" hidden="1" customWidth="1"/>
    <col min="13" max="13" width="2.140625" hidden="1" customWidth="1"/>
  </cols>
  <sheetData>
    <row r="1" spans="1:13" ht="18" x14ac:dyDescent="0.25">
      <c r="A1" s="189" t="s">
        <v>156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 t="s">
        <v>96</v>
      </c>
      <c r="L2" s="70"/>
      <c r="M2" s="70"/>
    </row>
    <row r="3" spans="1:13" ht="85.5" customHeight="1" x14ac:dyDescent="0.25">
      <c r="A3" s="71" t="s">
        <v>31</v>
      </c>
      <c r="B3" s="71" t="s">
        <v>45</v>
      </c>
      <c r="C3" s="71" t="s">
        <v>153</v>
      </c>
      <c r="D3" s="71" t="s">
        <v>154</v>
      </c>
      <c r="E3" s="71" t="s">
        <v>155</v>
      </c>
      <c r="F3" s="71" t="s">
        <v>103</v>
      </c>
      <c r="G3" s="71" t="s">
        <v>37</v>
      </c>
      <c r="H3" s="71" t="s">
        <v>101</v>
      </c>
      <c r="I3" s="71" t="s">
        <v>102</v>
      </c>
      <c r="J3" s="71" t="s">
        <v>135</v>
      </c>
      <c r="K3" s="71" t="s">
        <v>112</v>
      </c>
      <c r="L3" s="71" t="s">
        <v>63</v>
      </c>
      <c r="M3" s="71" t="s">
        <v>35</v>
      </c>
    </row>
    <row r="4" spans="1:13" ht="15.75" x14ac:dyDescent="0.25">
      <c r="A4" s="190" t="s">
        <v>64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3" ht="15.75" x14ac:dyDescent="0.25">
      <c r="A5" s="192" t="s">
        <v>98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3" x14ac:dyDescent="0.25">
      <c r="A6" s="72"/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28.5" customHeight="1" x14ac:dyDescent="0.25">
      <c r="A7" s="75" t="s">
        <v>115</v>
      </c>
      <c r="B7" s="76" t="s">
        <v>114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35.25" customHeight="1" x14ac:dyDescent="0.25">
      <c r="A8" s="85" t="s">
        <v>116</v>
      </c>
      <c r="B8" s="86" t="s">
        <v>117</v>
      </c>
      <c r="C8" s="87">
        <v>700334</v>
      </c>
      <c r="D8" s="87">
        <f>SUM(D9,D52)</f>
        <v>25450</v>
      </c>
      <c r="E8" s="87">
        <f>SUM(E9,E52)</f>
        <v>725784</v>
      </c>
      <c r="F8" s="88">
        <f>F9+F52</f>
        <v>405395</v>
      </c>
      <c r="G8" s="88">
        <f>G9+G52</f>
        <v>5501</v>
      </c>
      <c r="H8" s="88">
        <f>H9+H52</f>
        <v>313888</v>
      </c>
      <c r="I8" s="88">
        <f>SUM(I9,I52)</f>
        <v>1000</v>
      </c>
      <c r="J8" s="88"/>
      <c r="K8" s="112"/>
      <c r="L8" s="78"/>
      <c r="M8" s="78"/>
    </row>
    <row r="9" spans="1:13" ht="15" customHeight="1" x14ac:dyDescent="0.25">
      <c r="A9" s="72">
        <v>3</v>
      </c>
      <c r="B9" s="76" t="s">
        <v>20</v>
      </c>
      <c r="C9" s="78">
        <f>SUM(C10,C17,C48)</f>
        <v>234296</v>
      </c>
      <c r="D9" s="78"/>
      <c r="E9" s="78">
        <f>SUM(E10,E17,E49)</f>
        <v>234296</v>
      </c>
      <c r="F9" s="78">
        <f>F10+F17+F48</f>
        <v>223395</v>
      </c>
      <c r="G9" s="78">
        <f>G10+G17+G48</f>
        <v>5501</v>
      </c>
      <c r="H9" s="78">
        <f>H10+H17+H48</f>
        <v>5400</v>
      </c>
      <c r="I9" s="78">
        <v>0</v>
      </c>
      <c r="J9" s="78">
        <f>J10+J17+J48</f>
        <v>0</v>
      </c>
      <c r="K9" s="111"/>
      <c r="L9" s="78"/>
      <c r="M9" s="78"/>
    </row>
    <row r="10" spans="1:13" ht="15" customHeight="1" x14ac:dyDescent="0.25">
      <c r="A10" s="72">
        <v>31</v>
      </c>
      <c r="B10" s="76" t="s">
        <v>21</v>
      </c>
      <c r="C10" s="78">
        <f>SUM(C11,C13,C15)</f>
        <v>188116</v>
      </c>
      <c r="D10" s="78"/>
      <c r="E10" s="78">
        <f>SUM(E11,E13,E15)</f>
        <v>188116</v>
      </c>
      <c r="F10" s="78">
        <f>F11+F13+F15</f>
        <v>188116</v>
      </c>
      <c r="G10" s="78">
        <f>SUM(G11,G13,G15)</f>
        <v>0</v>
      </c>
      <c r="H10" s="78"/>
      <c r="I10" s="78">
        <v>0</v>
      </c>
      <c r="J10" s="78">
        <f>J11+J13+J15</f>
        <v>0</v>
      </c>
      <c r="K10" s="78"/>
      <c r="L10" s="78"/>
      <c r="M10" s="78"/>
    </row>
    <row r="11" spans="1:13" ht="15" customHeight="1" x14ac:dyDescent="0.25">
      <c r="A11" s="72">
        <v>311</v>
      </c>
      <c r="B11" s="76" t="s">
        <v>65</v>
      </c>
      <c r="C11" s="78">
        <v>155438</v>
      </c>
      <c r="D11" s="78"/>
      <c r="E11" s="78">
        <v>155438</v>
      </c>
      <c r="F11" s="78">
        <v>155438</v>
      </c>
      <c r="G11" s="78">
        <v>0</v>
      </c>
      <c r="H11" s="79"/>
      <c r="I11" s="79">
        <v>0</v>
      </c>
      <c r="J11" s="78">
        <v>0</v>
      </c>
      <c r="K11" s="79"/>
      <c r="L11" s="79"/>
      <c r="M11" s="79"/>
    </row>
    <row r="12" spans="1:13" ht="15" customHeight="1" x14ac:dyDescent="0.25">
      <c r="A12" s="80">
        <v>3111</v>
      </c>
      <c r="B12" s="73" t="s">
        <v>66</v>
      </c>
      <c r="C12" s="81">
        <v>155438</v>
      </c>
      <c r="D12" s="81"/>
      <c r="E12" s="81">
        <v>155438</v>
      </c>
      <c r="F12" s="81">
        <v>155438</v>
      </c>
      <c r="G12" s="79"/>
      <c r="H12" s="79"/>
      <c r="I12" s="79"/>
      <c r="J12" s="81"/>
      <c r="K12" s="79"/>
      <c r="L12" s="79"/>
      <c r="M12" s="79"/>
    </row>
    <row r="13" spans="1:13" ht="15" customHeight="1" x14ac:dyDescent="0.25">
      <c r="A13" s="72">
        <v>312</v>
      </c>
      <c r="B13" s="73" t="s">
        <v>67</v>
      </c>
      <c r="C13" s="78">
        <v>7031</v>
      </c>
      <c r="D13" s="78"/>
      <c r="E13" s="78">
        <v>7031</v>
      </c>
      <c r="F13" s="78">
        <v>7031</v>
      </c>
      <c r="G13" s="78">
        <f>G14</f>
        <v>0</v>
      </c>
      <c r="H13" s="79"/>
      <c r="I13" s="79">
        <v>0</v>
      </c>
      <c r="J13" s="78">
        <f>J14</f>
        <v>0</v>
      </c>
      <c r="K13" s="79"/>
      <c r="L13" s="79"/>
      <c r="M13" s="79"/>
    </row>
    <row r="14" spans="1:13" ht="15" customHeight="1" x14ac:dyDescent="0.25">
      <c r="A14" s="80">
        <v>3121</v>
      </c>
      <c r="B14" s="73" t="s">
        <v>67</v>
      </c>
      <c r="C14" s="79">
        <v>7031</v>
      </c>
      <c r="D14" s="79"/>
      <c r="E14" s="79">
        <v>7031</v>
      </c>
      <c r="F14" s="79">
        <v>7031</v>
      </c>
      <c r="G14" s="79"/>
      <c r="H14" s="79"/>
      <c r="I14" s="79"/>
      <c r="J14" s="79"/>
      <c r="K14" s="79"/>
      <c r="L14" s="79"/>
      <c r="M14" s="79"/>
    </row>
    <row r="15" spans="1:13" ht="15" customHeight="1" x14ac:dyDescent="0.25">
      <c r="A15" s="72">
        <v>313</v>
      </c>
      <c r="B15" s="73" t="s">
        <v>68</v>
      </c>
      <c r="C15" s="78">
        <v>25647</v>
      </c>
      <c r="D15" s="78"/>
      <c r="E15" s="78">
        <v>25647</v>
      </c>
      <c r="F15" s="78">
        <v>25647</v>
      </c>
      <c r="G15" s="78">
        <v>0</v>
      </c>
      <c r="H15" s="79"/>
      <c r="I15" s="79"/>
      <c r="J15" s="79"/>
      <c r="K15" s="79"/>
      <c r="L15" s="79"/>
      <c r="M15" s="79"/>
    </row>
    <row r="16" spans="1:13" ht="15" customHeight="1" x14ac:dyDescent="0.25">
      <c r="A16" s="80">
        <v>3132</v>
      </c>
      <c r="B16" s="73" t="s">
        <v>69</v>
      </c>
      <c r="C16" s="79">
        <v>25647</v>
      </c>
      <c r="D16" s="79"/>
      <c r="E16" s="79">
        <v>25647</v>
      </c>
      <c r="F16" s="79">
        <v>25647</v>
      </c>
      <c r="G16" s="79"/>
      <c r="H16" s="79"/>
      <c r="I16" s="79"/>
      <c r="J16" s="79"/>
      <c r="K16" s="79"/>
      <c r="L16" s="79"/>
      <c r="M16" s="79"/>
    </row>
    <row r="17" spans="1:13" ht="15" customHeight="1" x14ac:dyDescent="0.25">
      <c r="A17" s="72">
        <v>32</v>
      </c>
      <c r="B17" s="76" t="s">
        <v>33</v>
      </c>
      <c r="C17" s="78">
        <f t="shared" ref="C17:H17" si="0">SUM(C18,C22,C32,C43)</f>
        <v>45279</v>
      </c>
      <c r="D17" s="78"/>
      <c r="E17" s="78">
        <f t="shared" si="0"/>
        <v>45279</v>
      </c>
      <c r="F17" s="78">
        <f t="shared" si="0"/>
        <v>35279</v>
      </c>
      <c r="G17" s="78">
        <f t="shared" si="0"/>
        <v>4600</v>
      </c>
      <c r="H17" s="78">
        <v>5400</v>
      </c>
      <c r="I17" s="78">
        <v>0</v>
      </c>
      <c r="J17" s="78">
        <f>SUM(J18,J22,J32,J43)</f>
        <v>0</v>
      </c>
      <c r="K17" s="111"/>
      <c r="L17" s="78"/>
      <c r="M17" s="78"/>
    </row>
    <row r="18" spans="1:13" ht="15" customHeight="1" x14ac:dyDescent="0.25">
      <c r="A18" s="72">
        <v>321</v>
      </c>
      <c r="B18" s="76" t="s">
        <v>70</v>
      </c>
      <c r="C18" s="78">
        <f>SUM(C19,C20,C21)</f>
        <v>4972</v>
      </c>
      <c r="D18" s="78"/>
      <c r="E18" s="78">
        <f>SUM(E19,E20,E21)</f>
        <v>4972</v>
      </c>
      <c r="F18" s="78">
        <f>F19+F20+F21</f>
        <v>4372</v>
      </c>
      <c r="G18" s="78">
        <f>G19+G20+G21</f>
        <v>600</v>
      </c>
      <c r="H18" s="79">
        <f>SUM(H19,H20,H21)</f>
        <v>0</v>
      </c>
      <c r="I18" s="79">
        <v>0</v>
      </c>
      <c r="J18" s="78">
        <f>J19+J20+J21</f>
        <v>0</v>
      </c>
      <c r="K18" s="79"/>
      <c r="L18" s="79"/>
      <c r="M18" s="79"/>
    </row>
    <row r="19" spans="1:13" ht="15" customHeight="1" x14ac:dyDescent="0.25">
      <c r="A19" s="80">
        <v>3211</v>
      </c>
      <c r="B19" s="73" t="s">
        <v>71</v>
      </c>
      <c r="C19" s="81">
        <v>600</v>
      </c>
      <c r="D19" s="81"/>
      <c r="E19" s="81">
        <v>600</v>
      </c>
      <c r="F19" s="79"/>
      <c r="G19" s="81">
        <v>600</v>
      </c>
      <c r="H19" s="79"/>
      <c r="I19" s="79"/>
      <c r="J19" s="79"/>
      <c r="K19" s="79"/>
      <c r="L19" s="79"/>
      <c r="M19" s="79"/>
    </row>
    <row r="20" spans="1:13" ht="15" customHeight="1" x14ac:dyDescent="0.25">
      <c r="A20" s="80">
        <v>3212</v>
      </c>
      <c r="B20" s="73" t="s">
        <v>72</v>
      </c>
      <c r="C20" s="79">
        <v>3772</v>
      </c>
      <c r="D20" s="79"/>
      <c r="E20" s="79">
        <v>3772</v>
      </c>
      <c r="F20" s="79">
        <v>3772</v>
      </c>
      <c r="G20" s="79"/>
      <c r="H20" s="79"/>
      <c r="I20" s="79"/>
      <c r="J20" s="79"/>
      <c r="K20" s="79"/>
      <c r="L20" s="79"/>
      <c r="M20" s="79"/>
    </row>
    <row r="21" spans="1:13" ht="15" customHeight="1" x14ac:dyDescent="0.25">
      <c r="A21" s="80">
        <v>3213</v>
      </c>
      <c r="B21" s="73" t="s">
        <v>73</v>
      </c>
      <c r="C21" s="81">
        <v>600</v>
      </c>
      <c r="D21" s="81"/>
      <c r="E21" s="81">
        <v>600</v>
      </c>
      <c r="F21" s="79">
        <v>600</v>
      </c>
      <c r="G21" s="81"/>
      <c r="H21" s="79"/>
      <c r="I21" s="79"/>
      <c r="J21" s="79"/>
      <c r="K21" s="79"/>
      <c r="L21" s="79"/>
      <c r="M21" s="79"/>
    </row>
    <row r="22" spans="1:13" ht="15" customHeight="1" x14ac:dyDescent="0.25">
      <c r="A22" s="72">
        <v>322</v>
      </c>
      <c r="B22" s="76" t="s">
        <v>74</v>
      </c>
      <c r="C22" s="78">
        <f>SUM(C23,C24,C25,C26,C27,C28,C29,C30,C31)</f>
        <v>12307</v>
      </c>
      <c r="D22" s="78"/>
      <c r="E22" s="78">
        <f>SUM(E23,E24,E25,E26,E27,E28,E29,E30,E31)</f>
        <v>12307</v>
      </c>
      <c r="F22" s="78">
        <f>SUM(F23,F24,F25,F26,F27,F28,F29,F30,F31)</f>
        <v>8107</v>
      </c>
      <c r="G22" s="78">
        <f>SUM(G23,G24,G25,G26,G28,G29,G30,G31)</f>
        <v>2200</v>
      </c>
      <c r="H22" s="78">
        <f>SUM(H23,H24,H25,H26,H28,H29,H30:H31)</f>
        <v>2000</v>
      </c>
      <c r="I22" s="78">
        <v>0</v>
      </c>
      <c r="J22" s="78">
        <f>SUM(J23,J24,J25,J26,J28,J29,J30)</f>
        <v>0</v>
      </c>
      <c r="K22" s="78"/>
      <c r="L22" s="79"/>
      <c r="M22" s="79"/>
    </row>
    <row r="23" spans="1:13" ht="15" customHeight="1" x14ac:dyDescent="0.25">
      <c r="A23" s="80">
        <v>3221</v>
      </c>
      <c r="B23" s="73" t="s">
        <v>75</v>
      </c>
      <c r="C23" s="79">
        <v>2500</v>
      </c>
      <c r="D23" s="79"/>
      <c r="E23" s="79">
        <v>2500</v>
      </c>
      <c r="F23" s="79">
        <v>1800</v>
      </c>
      <c r="G23" s="79">
        <v>700</v>
      </c>
      <c r="H23" s="79"/>
      <c r="I23" s="79"/>
      <c r="J23" s="79"/>
      <c r="K23" s="79"/>
      <c r="L23" s="79"/>
      <c r="M23" s="79"/>
    </row>
    <row r="24" spans="1:13" ht="15" customHeight="1" x14ac:dyDescent="0.25">
      <c r="A24" s="80">
        <v>3221</v>
      </c>
      <c r="B24" s="73" t="s">
        <v>104</v>
      </c>
      <c r="C24" s="79">
        <v>2500</v>
      </c>
      <c r="D24" s="79"/>
      <c r="E24" s="79">
        <v>2500</v>
      </c>
      <c r="F24" s="79"/>
      <c r="G24" s="79">
        <v>500</v>
      </c>
      <c r="H24" s="79">
        <v>2000</v>
      </c>
      <c r="I24" s="79"/>
      <c r="J24" s="79"/>
      <c r="K24" s="79"/>
      <c r="L24" s="79"/>
      <c r="M24" s="79"/>
    </row>
    <row r="25" spans="1:13" ht="15" customHeight="1" x14ac:dyDescent="0.25">
      <c r="A25" s="80">
        <v>3222</v>
      </c>
      <c r="B25" s="73" t="s">
        <v>76</v>
      </c>
      <c r="C25" s="79">
        <v>200</v>
      </c>
      <c r="D25" s="79"/>
      <c r="E25" s="79">
        <v>200</v>
      </c>
      <c r="F25" s="79"/>
      <c r="G25" s="79">
        <v>200</v>
      </c>
      <c r="H25" s="79"/>
      <c r="I25" s="79"/>
      <c r="J25" s="79"/>
      <c r="K25" s="79"/>
      <c r="L25" s="79"/>
      <c r="M25" s="79"/>
    </row>
    <row r="26" spans="1:13" ht="15" customHeight="1" x14ac:dyDescent="0.25">
      <c r="A26" s="80">
        <v>3222</v>
      </c>
      <c r="B26" s="73" t="s">
        <v>105</v>
      </c>
      <c r="C26" s="79">
        <v>1062</v>
      </c>
      <c r="D26" s="79"/>
      <c r="E26" s="79">
        <v>1062</v>
      </c>
      <c r="F26" s="79">
        <v>1062</v>
      </c>
      <c r="G26" s="79"/>
      <c r="H26" s="79"/>
      <c r="I26" s="79"/>
      <c r="J26" s="79"/>
      <c r="K26" s="79"/>
      <c r="L26" s="79"/>
      <c r="M26" s="79"/>
    </row>
    <row r="27" spans="1:13" ht="15" customHeight="1" x14ac:dyDescent="0.25">
      <c r="A27" s="80">
        <v>3222</v>
      </c>
      <c r="B27" s="73" t="s">
        <v>140</v>
      </c>
      <c r="C27" s="79">
        <v>500</v>
      </c>
      <c r="D27" s="79"/>
      <c r="E27" s="79">
        <v>500</v>
      </c>
      <c r="F27" s="79">
        <v>500</v>
      </c>
      <c r="G27" s="79"/>
      <c r="H27" s="79"/>
      <c r="I27" s="79"/>
      <c r="J27" s="79"/>
      <c r="K27" s="79"/>
      <c r="L27" s="79"/>
      <c r="M27" s="79"/>
    </row>
    <row r="28" spans="1:13" ht="15" customHeight="1" x14ac:dyDescent="0.25">
      <c r="A28" s="80">
        <v>3223</v>
      </c>
      <c r="B28" s="73" t="s">
        <v>100</v>
      </c>
      <c r="C28" s="81">
        <v>2489</v>
      </c>
      <c r="D28" s="81"/>
      <c r="E28" s="81">
        <v>2489</v>
      </c>
      <c r="F28" s="79">
        <v>2489</v>
      </c>
      <c r="G28" s="79"/>
      <c r="H28" s="79"/>
      <c r="I28" s="79"/>
      <c r="J28" s="79"/>
      <c r="K28" s="79"/>
      <c r="L28" s="79"/>
      <c r="M28" s="79"/>
    </row>
    <row r="29" spans="1:13" ht="15" customHeight="1" x14ac:dyDescent="0.25">
      <c r="A29" s="80">
        <v>3223</v>
      </c>
      <c r="B29" s="73" t="s">
        <v>99</v>
      </c>
      <c r="C29" s="81">
        <v>2256</v>
      </c>
      <c r="D29" s="81"/>
      <c r="E29" s="81">
        <v>2256</v>
      </c>
      <c r="F29" s="79">
        <v>2256</v>
      </c>
      <c r="G29" s="79"/>
      <c r="H29" s="79"/>
      <c r="I29" s="79"/>
      <c r="J29" s="79"/>
      <c r="K29" s="79"/>
      <c r="L29" s="79"/>
      <c r="M29" s="79"/>
    </row>
    <row r="30" spans="1:13" ht="15" customHeight="1" x14ac:dyDescent="0.25">
      <c r="A30" s="80">
        <v>3224</v>
      </c>
      <c r="B30" s="73" t="s">
        <v>77</v>
      </c>
      <c r="C30" s="79">
        <v>300</v>
      </c>
      <c r="D30" s="79"/>
      <c r="E30" s="79">
        <v>300</v>
      </c>
      <c r="F30" s="79"/>
      <c r="G30" s="79">
        <v>300</v>
      </c>
      <c r="H30" s="79"/>
      <c r="I30" s="79"/>
      <c r="J30" s="79"/>
      <c r="K30" s="79"/>
      <c r="L30" s="79"/>
      <c r="M30" s="79"/>
    </row>
    <row r="31" spans="1:13" ht="15" customHeight="1" x14ac:dyDescent="0.25">
      <c r="A31" s="80">
        <v>3225</v>
      </c>
      <c r="B31" s="73" t="s">
        <v>78</v>
      </c>
      <c r="C31" s="79">
        <v>500</v>
      </c>
      <c r="D31" s="79"/>
      <c r="E31" s="79">
        <v>500</v>
      </c>
      <c r="F31" s="79"/>
      <c r="G31" s="79">
        <v>500</v>
      </c>
      <c r="H31" s="79"/>
      <c r="I31" s="79"/>
      <c r="J31" s="79"/>
      <c r="K31" s="79"/>
      <c r="L31" s="79"/>
      <c r="M31" s="79"/>
    </row>
    <row r="32" spans="1:13" ht="15" customHeight="1" x14ac:dyDescent="0.25">
      <c r="A32" s="72">
        <v>323</v>
      </c>
      <c r="B32" s="76" t="s">
        <v>79</v>
      </c>
      <c r="C32" s="78">
        <f>SUM(C33,C34,C35,C36,C37,C38,C39,C40,C41,C42)</f>
        <v>24500</v>
      </c>
      <c r="D32" s="78"/>
      <c r="E32" s="78">
        <f>SUM(E33,E34,E35,E36,E37,E38,E39,E40,E41,E42)</f>
        <v>24500</v>
      </c>
      <c r="F32" s="78">
        <f>SUM(F33,F34,F35,F36,F37,F38,F39,F40,F41,F42)</f>
        <v>19300</v>
      </c>
      <c r="G32" s="78">
        <f>SUM(G33,G34,G35,G36,G37,G38,G39,G40,G41,G42)</f>
        <v>1800</v>
      </c>
      <c r="H32" s="78">
        <f>SUM(H33,H34,H35,H36,H37,H38,H39,H40,H41,H42)</f>
        <v>3400</v>
      </c>
      <c r="I32" s="78">
        <v>0</v>
      </c>
      <c r="J32" s="78"/>
      <c r="K32" s="78"/>
      <c r="L32" s="79"/>
      <c r="M32" s="79"/>
    </row>
    <row r="33" spans="1:13" ht="15" customHeight="1" x14ac:dyDescent="0.25">
      <c r="A33" s="80">
        <v>3231</v>
      </c>
      <c r="B33" s="73" t="s">
        <v>80</v>
      </c>
      <c r="C33" s="79">
        <v>1800</v>
      </c>
      <c r="D33" s="79"/>
      <c r="E33" s="79">
        <v>1800</v>
      </c>
      <c r="F33" s="79"/>
      <c r="G33" s="79">
        <v>1800</v>
      </c>
      <c r="H33" s="79"/>
      <c r="I33" s="79"/>
      <c r="J33" s="79"/>
      <c r="K33" s="79"/>
      <c r="L33" s="79"/>
      <c r="M33" s="79"/>
    </row>
    <row r="34" spans="1:13" ht="15" customHeight="1" x14ac:dyDescent="0.25">
      <c r="A34" s="80">
        <v>3232</v>
      </c>
      <c r="B34" s="73" t="s">
        <v>81</v>
      </c>
      <c r="C34" s="81">
        <v>400</v>
      </c>
      <c r="D34" s="81"/>
      <c r="E34" s="81">
        <v>400</v>
      </c>
      <c r="F34" s="79">
        <v>400</v>
      </c>
      <c r="G34" s="79"/>
      <c r="H34" s="79"/>
      <c r="I34" s="79"/>
      <c r="J34" s="79"/>
      <c r="K34" s="79"/>
      <c r="L34" s="79"/>
      <c r="M34" s="79"/>
    </row>
    <row r="35" spans="1:13" ht="15" customHeight="1" x14ac:dyDescent="0.25">
      <c r="A35" s="80">
        <v>3233</v>
      </c>
      <c r="B35" s="73" t="s">
        <v>82</v>
      </c>
      <c r="C35" s="79">
        <v>3000</v>
      </c>
      <c r="D35" s="79"/>
      <c r="E35" s="79">
        <v>3000</v>
      </c>
      <c r="F35" s="79">
        <v>3000</v>
      </c>
      <c r="G35" s="79"/>
      <c r="H35" s="79"/>
      <c r="I35" s="79"/>
      <c r="J35" s="79"/>
      <c r="K35" s="79"/>
      <c r="L35" s="79"/>
      <c r="M35" s="79"/>
    </row>
    <row r="36" spans="1:13" ht="15" customHeight="1" x14ac:dyDescent="0.25">
      <c r="A36" s="80">
        <v>3234</v>
      </c>
      <c r="B36" s="73" t="s">
        <v>83</v>
      </c>
      <c r="C36" s="79">
        <v>900</v>
      </c>
      <c r="D36" s="79"/>
      <c r="E36" s="79">
        <v>900</v>
      </c>
      <c r="F36" s="79">
        <v>900</v>
      </c>
      <c r="G36" s="79"/>
      <c r="H36" s="79"/>
      <c r="I36" s="79"/>
      <c r="J36" s="79"/>
      <c r="K36" s="79"/>
      <c r="L36" s="79"/>
      <c r="M36" s="79"/>
    </row>
    <row r="37" spans="1:13" ht="15" customHeight="1" x14ac:dyDescent="0.25">
      <c r="A37" s="80">
        <v>3237</v>
      </c>
      <c r="B37" s="73" t="s">
        <v>84</v>
      </c>
      <c r="C37" s="79">
        <v>7000</v>
      </c>
      <c r="D37" s="79"/>
      <c r="E37" s="79">
        <v>7000</v>
      </c>
      <c r="F37" s="79">
        <v>5000</v>
      </c>
      <c r="G37" s="79"/>
      <c r="H37" s="79">
        <v>2000</v>
      </c>
      <c r="I37" s="79"/>
      <c r="J37" s="79"/>
      <c r="K37" s="79"/>
      <c r="L37" s="79"/>
      <c r="M37" s="79"/>
    </row>
    <row r="38" spans="1:13" ht="15" customHeight="1" x14ac:dyDescent="0.25">
      <c r="A38" s="80">
        <v>3238</v>
      </c>
      <c r="B38" s="73" t="s">
        <v>85</v>
      </c>
      <c r="C38" s="79">
        <v>4000</v>
      </c>
      <c r="D38" s="79"/>
      <c r="E38" s="79">
        <v>4000</v>
      </c>
      <c r="F38" s="79">
        <v>4000</v>
      </c>
      <c r="G38" s="79"/>
      <c r="H38" s="79"/>
      <c r="I38" s="79"/>
      <c r="J38" s="79"/>
      <c r="K38" s="79"/>
      <c r="L38" s="79"/>
      <c r="M38" s="79"/>
    </row>
    <row r="39" spans="1:13" ht="15" customHeight="1" x14ac:dyDescent="0.25">
      <c r="A39" s="80">
        <v>3239</v>
      </c>
      <c r="B39" s="73" t="s">
        <v>86</v>
      </c>
      <c r="C39" s="81">
        <v>1000</v>
      </c>
      <c r="D39" s="81"/>
      <c r="E39" s="81">
        <v>1000</v>
      </c>
      <c r="F39" s="79">
        <v>1000</v>
      </c>
      <c r="G39" s="79"/>
      <c r="H39" s="79"/>
      <c r="I39" s="79"/>
      <c r="J39" s="79"/>
      <c r="K39" s="79"/>
      <c r="L39" s="79"/>
      <c r="M39" s="79"/>
    </row>
    <row r="40" spans="1:13" ht="15" customHeight="1" x14ac:dyDescent="0.25">
      <c r="A40" s="80">
        <v>3239</v>
      </c>
      <c r="B40" s="73" t="s">
        <v>141</v>
      </c>
      <c r="C40" s="81">
        <v>1500</v>
      </c>
      <c r="D40" s="81"/>
      <c r="E40" s="81">
        <v>1500</v>
      </c>
      <c r="F40" s="79">
        <v>1500</v>
      </c>
      <c r="G40" s="79"/>
      <c r="H40" s="79"/>
      <c r="I40" s="79"/>
      <c r="J40" s="79"/>
      <c r="K40" s="79"/>
      <c r="L40" s="79"/>
      <c r="M40" s="79"/>
    </row>
    <row r="41" spans="1:13" ht="15" customHeight="1" x14ac:dyDescent="0.25">
      <c r="A41" s="80">
        <v>3239</v>
      </c>
      <c r="B41" s="73" t="s">
        <v>146</v>
      </c>
      <c r="C41" s="81">
        <v>3400</v>
      </c>
      <c r="D41" s="81"/>
      <c r="E41" s="81">
        <v>3400</v>
      </c>
      <c r="F41" s="79">
        <v>2000</v>
      </c>
      <c r="G41" s="79"/>
      <c r="H41" s="79">
        <v>1400</v>
      </c>
      <c r="I41" s="79"/>
      <c r="J41" s="79"/>
      <c r="K41" s="79"/>
      <c r="L41" s="79"/>
      <c r="M41" s="79"/>
    </row>
    <row r="42" spans="1:13" ht="15" customHeight="1" x14ac:dyDescent="0.25">
      <c r="A42" s="80">
        <v>3239</v>
      </c>
      <c r="B42" s="83" t="s">
        <v>139</v>
      </c>
      <c r="C42" s="79">
        <v>1500</v>
      </c>
      <c r="D42" s="79"/>
      <c r="E42" s="79">
        <v>1500</v>
      </c>
      <c r="F42" s="79">
        <v>1500</v>
      </c>
      <c r="G42" s="79"/>
      <c r="H42" s="79"/>
      <c r="I42" s="79"/>
      <c r="J42" s="79"/>
      <c r="K42" s="79"/>
      <c r="L42" s="79"/>
      <c r="M42" s="79"/>
    </row>
    <row r="43" spans="1:13" ht="15" customHeight="1" x14ac:dyDescent="0.25">
      <c r="A43" s="72">
        <v>329</v>
      </c>
      <c r="B43" s="76" t="s">
        <v>87</v>
      </c>
      <c r="C43" s="78">
        <f>SUM(C44,C45,C46,C47)</f>
        <v>3500</v>
      </c>
      <c r="D43" s="78"/>
      <c r="E43" s="78">
        <f>SUM(E44,E45,E46,E47)</f>
        <v>3500</v>
      </c>
      <c r="F43" s="78">
        <f t="shared" ref="F43:J43" si="1">SUM(F44,F45,F46,F47)</f>
        <v>3500</v>
      </c>
      <c r="G43" s="78">
        <f t="shared" si="1"/>
        <v>0</v>
      </c>
      <c r="H43" s="79">
        <f t="shared" si="1"/>
        <v>0</v>
      </c>
      <c r="I43" s="79">
        <v>0</v>
      </c>
      <c r="J43" s="78">
        <f t="shared" si="1"/>
        <v>0</v>
      </c>
      <c r="K43" s="111"/>
      <c r="L43" s="79"/>
      <c r="M43" s="79"/>
    </row>
    <row r="44" spans="1:13" ht="15" customHeight="1" x14ac:dyDescent="0.25">
      <c r="A44" s="80">
        <v>3292</v>
      </c>
      <c r="B44" s="73" t="s">
        <v>88</v>
      </c>
      <c r="C44" s="79">
        <v>0</v>
      </c>
      <c r="D44" s="79"/>
      <c r="E44" s="79"/>
      <c r="F44" s="79">
        <v>0</v>
      </c>
      <c r="G44" s="79">
        <v>0</v>
      </c>
      <c r="H44" s="79">
        <v>0</v>
      </c>
      <c r="I44" s="79"/>
      <c r="J44" s="79"/>
      <c r="K44" s="79"/>
      <c r="L44" s="79"/>
      <c r="M44" s="79"/>
    </row>
    <row r="45" spans="1:13" ht="15" customHeight="1" x14ac:dyDescent="0.25">
      <c r="A45" s="80">
        <v>3293</v>
      </c>
      <c r="B45" s="73" t="s">
        <v>89</v>
      </c>
      <c r="C45" s="79">
        <v>2000</v>
      </c>
      <c r="D45" s="79"/>
      <c r="E45" s="79">
        <v>2000</v>
      </c>
      <c r="F45" s="79">
        <v>2000</v>
      </c>
      <c r="G45" s="79"/>
      <c r="H45" s="79"/>
      <c r="I45" s="79"/>
      <c r="J45" s="79"/>
      <c r="K45" s="110"/>
      <c r="L45" s="79"/>
      <c r="M45" s="79"/>
    </row>
    <row r="46" spans="1:13" ht="15" customHeight="1" x14ac:dyDescent="0.25">
      <c r="A46" s="82">
        <v>3295</v>
      </c>
      <c r="B46" s="83" t="s">
        <v>90</v>
      </c>
      <c r="C46" s="79">
        <v>300</v>
      </c>
      <c r="D46" s="79"/>
      <c r="E46" s="79">
        <v>300</v>
      </c>
      <c r="F46" s="79">
        <v>300</v>
      </c>
      <c r="G46" s="79"/>
      <c r="H46" s="79"/>
      <c r="I46" s="79"/>
      <c r="J46" s="79"/>
      <c r="K46" s="79"/>
      <c r="L46" s="79"/>
      <c r="M46" s="79"/>
    </row>
    <row r="47" spans="1:13" ht="15" customHeight="1" x14ac:dyDescent="0.25">
      <c r="A47" s="82">
        <v>3299</v>
      </c>
      <c r="B47" s="83" t="s">
        <v>87</v>
      </c>
      <c r="C47" s="79">
        <v>1200</v>
      </c>
      <c r="D47" s="79"/>
      <c r="E47" s="79">
        <v>1200</v>
      </c>
      <c r="F47" s="79">
        <v>1200</v>
      </c>
      <c r="G47" s="79"/>
      <c r="H47" s="79"/>
      <c r="I47" s="79"/>
      <c r="J47" s="79"/>
      <c r="K47" s="79"/>
      <c r="L47" s="79"/>
      <c r="M47" s="79"/>
    </row>
    <row r="48" spans="1:13" ht="15" customHeight="1" x14ac:dyDescent="0.25">
      <c r="A48" s="72">
        <v>34</v>
      </c>
      <c r="B48" s="76" t="s">
        <v>91</v>
      </c>
      <c r="C48" s="78">
        <v>901</v>
      </c>
      <c r="D48" s="78"/>
      <c r="E48" s="78">
        <v>901</v>
      </c>
      <c r="F48" s="78">
        <f>F49</f>
        <v>0</v>
      </c>
      <c r="G48" s="78">
        <f>G49</f>
        <v>901</v>
      </c>
      <c r="H48" s="78"/>
      <c r="I48" s="78">
        <v>0</v>
      </c>
      <c r="J48" s="78">
        <f>J49</f>
        <v>0</v>
      </c>
      <c r="K48" s="78"/>
      <c r="L48" s="78"/>
      <c r="M48" s="78"/>
    </row>
    <row r="49" spans="1:13" ht="15" customHeight="1" x14ac:dyDescent="0.25">
      <c r="A49" s="72">
        <v>343</v>
      </c>
      <c r="B49" s="76" t="s">
        <v>92</v>
      </c>
      <c r="C49" s="78">
        <v>901</v>
      </c>
      <c r="D49" s="78"/>
      <c r="E49" s="78">
        <f>SUM(E50,E51)</f>
        <v>901</v>
      </c>
      <c r="F49" s="78">
        <f>F50+F51</f>
        <v>0</v>
      </c>
      <c r="G49" s="78">
        <v>901</v>
      </c>
      <c r="H49" s="79"/>
      <c r="I49" s="79"/>
      <c r="J49" s="78"/>
      <c r="K49" s="78"/>
      <c r="L49" s="79"/>
      <c r="M49" s="79"/>
    </row>
    <row r="50" spans="1:13" ht="15" customHeight="1" x14ac:dyDescent="0.25">
      <c r="A50" s="80">
        <v>3431</v>
      </c>
      <c r="B50" s="73" t="s">
        <v>93</v>
      </c>
      <c r="C50" s="79">
        <v>900</v>
      </c>
      <c r="D50" s="79"/>
      <c r="E50" s="79">
        <v>900</v>
      </c>
      <c r="F50" s="79">
        <v>0</v>
      </c>
      <c r="G50" s="79">
        <v>900</v>
      </c>
      <c r="H50" s="79"/>
      <c r="I50" s="79"/>
      <c r="J50" s="79"/>
      <c r="K50" s="79"/>
      <c r="L50" s="79"/>
      <c r="M50" s="79"/>
    </row>
    <row r="51" spans="1:13" ht="15" customHeight="1" x14ac:dyDescent="0.25">
      <c r="A51" s="80">
        <v>3433</v>
      </c>
      <c r="B51" s="73" t="s">
        <v>94</v>
      </c>
      <c r="C51" s="79">
        <v>1</v>
      </c>
      <c r="D51" s="79"/>
      <c r="E51" s="79">
        <v>1</v>
      </c>
      <c r="F51" s="79">
        <v>0</v>
      </c>
      <c r="G51" s="79">
        <v>1</v>
      </c>
      <c r="H51" s="79"/>
      <c r="I51" s="79"/>
      <c r="J51" s="79"/>
      <c r="K51" s="79"/>
      <c r="L51" s="79"/>
      <c r="M51" s="79"/>
    </row>
    <row r="52" spans="1:13" ht="15" customHeight="1" x14ac:dyDescent="0.25">
      <c r="A52" s="84">
        <v>4</v>
      </c>
      <c r="B52" s="75" t="s">
        <v>22</v>
      </c>
      <c r="C52" s="78">
        <f t="shared" ref="C52:H52" si="2">SUM(C53,C56)</f>
        <v>466038</v>
      </c>
      <c r="D52" s="78">
        <v>25450</v>
      </c>
      <c r="E52" s="78">
        <f t="shared" si="2"/>
        <v>491488</v>
      </c>
      <c r="F52" s="78">
        <f t="shared" si="2"/>
        <v>182000</v>
      </c>
      <c r="G52" s="78">
        <f t="shared" si="2"/>
        <v>0</v>
      </c>
      <c r="H52" s="78">
        <f t="shared" si="2"/>
        <v>308488</v>
      </c>
      <c r="I52" s="78">
        <v>1000</v>
      </c>
      <c r="J52" s="78">
        <f>J56</f>
        <v>0</v>
      </c>
      <c r="K52" s="78"/>
      <c r="L52" s="79"/>
      <c r="M52" s="79"/>
    </row>
    <row r="53" spans="1:13" ht="15" customHeight="1" x14ac:dyDescent="0.25">
      <c r="A53" s="84">
        <v>41</v>
      </c>
      <c r="B53" s="75" t="s">
        <v>136</v>
      </c>
      <c r="C53" s="78">
        <v>76250</v>
      </c>
      <c r="D53" s="78"/>
      <c r="E53" s="78">
        <v>76250</v>
      </c>
      <c r="F53" s="78">
        <v>60500</v>
      </c>
      <c r="G53" s="78">
        <v>0</v>
      </c>
      <c r="H53" s="78">
        <v>15750</v>
      </c>
      <c r="I53" s="78"/>
      <c r="J53" s="78"/>
      <c r="K53" s="79"/>
      <c r="L53" s="79"/>
      <c r="M53" s="79"/>
    </row>
    <row r="54" spans="1:13" ht="15" customHeight="1" x14ac:dyDescent="0.25">
      <c r="A54" s="84">
        <v>412</v>
      </c>
      <c r="B54" s="75" t="s">
        <v>137</v>
      </c>
      <c r="C54" s="78">
        <v>76250</v>
      </c>
      <c r="D54" s="78"/>
      <c r="E54" s="78">
        <v>76250</v>
      </c>
      <c r="F54" s="78">
        <v>60500</v>
      </c>
      <c r="G54" s="78">
        <v>0</v>
      </c>
      <c r="H54" s="78">
        <v>15750</v>
      </c>
      <c r="I54" s="78"/>
      <c r="J54" s="78"/>
      <c r="K54" s="78"/>
      <c r="L54" s="79"/>
      <c r="M54" s="79"/>
    </row>
    <row r="55" spans="1:13" ht="15" customHeight="1" x14ac:dyDescent="0.25">
      <c r="A55" s="82">
        <v>4124</v>
      </c>
      <c r="B55" s="83" t="s">
        <v>138</v>
      </c>
      <c r="C55" s="79">
        <v>76250</v>
      </c>
      <c r="D55" s="79"/>
      <c r="E55" s="79">
        <v>76250</v>
      </c>
      <c r="F55" s="79">
        <v>60500</v>
      </c>
      <c r="G55" s="79">
        <v>0</v>
      </c>
      <c r="H55" s="79">
        <v>15750</v>
      </c>
      <c r="I55" s="79"/>
      <c r="J55" s="79"/>
      <c r="K55" s="79"/>
      <c r="L55" s="79"/>
      <c r="M55" s="79"/>
    </row>
    <row r="56" spans="1:13" ht="15" customHeight="1" x14ac:dyDescent="0.25">
      <c r="A56" s="84">
        <v>42</v>
      </c>
      <c r="B56" s="75" t="s">
        <v>54</v>
      </c>
      <c r="C56" s="78">
        <f>SUM(C57,C60,C62)</f>
        <v>389788</v>
      </c>
      <c r="D56" s="78">
        <v>25450</v>
      </c>
      <c r="E56" s="78">
        <f>SUM(E57,E60,E62)</f>
        <v>415238</v>
      </c>
      <c r="F56" s="78">
        <f>SUM(F57,F60,F62)</f>
        <v>121500</v>
      </c>
      <c r="G56" s="78">
        <f>SUM(G57,G60,G62)</f>
        <v>0</v>
      </c>
      <c r="H56" s="78">
        <f>SUM(H57,H60,H62)</f>
        <v>292738</v>
      </c>
      <c r="I56" s="78">
        <v>1000</v>
      </c>
      <c r="J56" s="78">
        <f>SUM(J57,J60,J62)</f>
        <v>0</v>
      </c>
      <c r="K56" s="79"/>
      <c r="L56" s="79"/>
      <c r="M56" s="79"/>
    </row>
    <row r="57" spans="1:13" ht="15" customHeight="1" x14ac:dyDescent="0.25">
      <c r="A57" s="72">
        <v>422</v>
      </c>
      <c r="B57" s="76" t="s">
        <v>95</v>
      </c>
      <c r="C57" s="78">
        <f>SUM(C58,C59)</f>
        <v>362288</v>
      </c>
      <c r="D57" s="78">
        <v>25450</v>
      </c>
      <c r="E57" s="78">
        <v>387738</v>
      </c>
      <c r="F57" s="78">
        <f>SUM(F58,F59)</f>
        <v>115000</v>
      </c>
      <c r="G57" s="78">
        <f t="shared" ref="G57" si="3">G58</f>
        <v>0</v>
      </c>
      <c r="H57" s="78">
        <f>SUM(H58,H59)</f>
        <v>272738</v>
      </c>
      <c r="I57" s="78">
        <f>SUM(I58,I59)</f>
        <v>0</v>
      </c>
      <c r="J57" s="78">
        <f>J58</f>
        <v>0</v>
      </c>
      <c r="K57" s="78"/>
      <c r="L57" s="78"/>
      <c r="M57" s="78"/>
    </row>
    <row r="58" spans="1:13" ht="15" customHeight="1" x14ac:dyDescent="0.25">
      <c r="A58" s="80">
        <v>4221</v>
      </c>
      <c r="B58" s="73" t="s">
        <v>106</v>
      </c>
      <c r="C58" s="79">
        <v>72788</v>
      </c>
      <c r="D58" s="79"/>
      <c r="E58" s="79">
        <v>3050</v>
      </c>
      <c r="F58" s="79">
        <v>3050</v>
      </c>
      <c r="G58" s="79">
        <v>0</v>
      </c>
      <c r="H58" s="79">
        <v>69738</v>
      </c>
      <c r="I58" s="79"/>
      <c r="J58" s="78"/>
      <c r="K58" s="79"/>
      <c r="L58" s="79"/>
      <c r="M58" s="79"/>
    </row>
    <row r="59" spans="1:13" ht="15" customHeight="1" x14ac:dyDescent="0.25">
      <c r="A59" s="80">
        <v>4221</v>
      </c>
      <c r="B59" s="73" t="s">
        <v>107</v>
      </c>
      <c r="C59" s="79">
        <v>289500</v>
      </c>
      <c r="D59" s="79">
        <v>25450</v>
      </c>
      <c r="E59" s="79">
        <v>314950</v>
      </c>
      <c r="F59" s="79">
        <v>111950</v>
      </c>
      <c r="G59" s="79">
        <v>0</v>
      </c>
      <c r="H59" s="79">
        <v>203000</v>
      </c>
      <c r="I59" s="79"/>
      <c r="J59" s="79"/>
      <c r="K59" s="79"/>
      <c r="L59" s="79"/>
      <c r="M59" s="79"/>
    </row>
    <row r="60" spans="1:13" s="93" customFormat="1" ht="15" customHeight="1" x14ac:dyDescent="0.25">
      <c r="A60" s="72">
        <v>424</v>
      </c>
      <c r="B60" s="76" t="s">
        <v>108</v>
      </c>
      <c r="C60" s="78">
        <v>24500</v>
      </c>
      <c r="D60" s="78"/>
      <c r="E60" s="78">
        <f>SUM(F60,G60,H60,I60,J60,K60)</f>
        <v>24500</v>
      </c>
      <c r="F60" s="78">
        <f>SUM(F61)</f>
        <v>3500</v>
      </c>
      <c r="G60" s="78">
        <v>0</v>
      </c>
      <c r="H60" s="78">
        <v>20000</v>
      </c>
      <c r="I60" s="78">
        <v>1000</v>
      </c>
      <c r="J60" s="78">
        <f>SUM(J61)</f>
        <v>0</v>
      </c>
      <c r="K60" s="78"/>
      <c r="L60" s="78"/>
      <c r="M60" s="78"/>
    </row>
    <row r="61" spans="1:13" ht="15" customHeight="1" x14ac:dyDescent="0.25">
      <c r="A61" s="80">
        <v>4241</v>
      </c>
      <c r="B61" s="73" t="s">
        <v>109</v>
      </c>
      <c r="C61" s="79">
        <v>24500</v>
      </c>
      <c r="D61" s="79"/>
      <c r="E61" s="79">
        <f>SUM(F61,G61,H61,I61,J61)</f>
        <v>24500</v>
      </c>
      <c r="F61" s="79">
        <v>3500</v>
      </c>
      <c r="G61" s="79">
        <v>0</v>
      </c>
      <c r="H61" s="79">
        <v>20000</v>
      </c>
      <c r="I61" s="79">
        <v>1000</v>
      </c>
      <c r="J61" s="79"/>
      <c r="K61" s="79"/>
      <c r="L61" s="79"/>
      <c r="M61" s="79"/>
    </row>
    <row r="62" spans="1:13" s="93" customFormat="1" ht="15" customHeight="1" x14ac:dyDescent="0.25">
      <c r="A62" s="72">
        <v>426</v>
      </c>
      <c r="B62" s="76" t="s">
        <v>110</v>
      </c>
      <c r="C62" s="78">
        <v>3000</v>
      </c>
      <c r="D62" s="78"/>
      <c r="E62" s="78">
        <v>3000</v>
      </c>
      <c r="F62" s="78">
        <v>3000</v>
      </c>
      <c r="G62" s="78">
        <v>0</v>
      </c>
      <c r="H62" s="78"/>
      <c r="I62" s="78"/>
      <c r="J62" s="78"/>
      <c r="K62" s="78"/>
      <c r="L62" s="78"/>
      <c r="M62" s="78"/>
    </row>
    <row r="63" spans="1:13" ht="15" customHeight="1" x14ac:dyDescent="0.25">
      <c r="A63" s="80">
        <v>4262</v>
      </c>
      <c r="B63" s="73" t="s">
        <v>111</v>
      </c>
      <c r="C63" s="79">
        <v>3000</v>
      </c>
      <c r="D63" s="79"/>
      <c r="E63" s="79">
        <v>3000</v>
      </c>
      <c r="F63" s="79">
        <v>3000</v>
      </c>
      <c r="G63" s="79">
        <v>0</v>
      </c>
      <c r="H63" s="79"/>
      <c r="I63" s="79"/>
      <c r="J63" s="79"/>
      <c r="K63" s="79"/>
      <c r="L63" s="79"/>
      <c r="M63" s="79"/>
    </row>
    <row r="64" spans="1:13" ht="15" customHeight="1" x14ac:dyDescent="0.25">
      <c r="A64" s="80"/>
      <c r="B64" s="97" t="s">
        <v>113</v>
      </c>
      <c r="C64" s="78">
        <v>700334</v>
      </c>
      <c r="D64" s="78">
        <v>25450</v>
      </c>
      <c r="E64" s="78">
        <f>SUM(E9,E52)</f>
        <v>725784</v>
      </c>
      <c r="F64" s="78">
        <f>SUM(F8)</f>
        <v>405395</v>
      </c>
      <c r="G64" s="78">
        <f>SUM(G8)</f>
        <v>5501</v>
      </c>
      <c r="H64" s="78">
        <f>SUM(H8)</f>
        <v>313888</v>
      </c>
      <c r="I64" s="78">
        <v>1000</v>
      </c>
      <c r="J64" s="78">
        <f>SUM(J8)</f>
        <v>0</v>
      </c>
      <c r="K64" s="111"/>
      <c r="L64" s="79"/>
      <c r="M64" s="79"/>
    </row>
    <row r="65" spans="1:13" ht="15" customHeight="1" x14ac:dyDescent="0.25">
      <c r="A65" s="94"/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</row>
    <row r="67" spans="1:13" x14ac:dyDescent="0.25">
      <c r="A67" t="s">
        <v>157</v>
      </c>
      <c r="G67" t="s">
        <v>147</v>
      </c>
    </row>
  </sheetData>
  <mergeCells count="3">
    <mergeCell ref="A1:M1"/>
    <mergeCell ref="A4:M4"/>
    <mergeCell ref="A5:M5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2025-03-19T13:07:14Z</cp:lastPrinted>
  <dcterms:created xsi:type="dcterms:W3CDTF">2022-08-12T12:51:27Z</dcterms:created>
  <dcterms:modified xsi:type="dcterms:W3CDTF">2025-03-19T13:13:35Z</dcterms:modified>
</cp:coreProperties>
</file>