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6DCE136A-2E0A-44D1-BEB4-8CE1BAB58E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1" sheetId="8" r:id="rId6"/>
    <sheet name="RASHODI 4. RAZINA" sheetId="2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7" l="1"/>
  <c r="E7" i="7"/>
  <c r="I36" i="3"/>
  <c r="I33" i="3" s="1"/>
  <c r="I32" i="3" s="1"/>
  <c r="H36" i="3"/>
  <c r="H33" i="3" s="1"/>
  <c r="G52" i="3"/>
  <c r="G48" i="3"/>
  <c r="G36" i="3"/>
  <c r="G33" i="3" s="1"/>
  <c r="H11" i="3"/>
  <c r="H10" i="3" s="1"/>
  <c r="G11" i="3"/>
  <c r="G10" i="3" s="1"/>
  <c r="E18" i="3"/>
  <c r="E11" i="3" s="1"/>
  <c r="G32" i="7"/>
  <c r="G29" i="7" s="1"/>
  <c r="G26" i="7"/>
  <c r="G23" i="7"/>
  <c r="G12" i="7"/>
  <c r="G9" i="7"/>
  <c r="E17" i="2"/>
  <c r="C57" i="2"/>
  <c r="E48" i="3"/>
  <c r="D57" i="2"/>
  <c r="C10" i="2"/>
  <c r="C61" i="2"/>
  <c r="C18" i="2"/>
  <c r="C22" i="2"/>
  <c r="C32" i="2"/>
  <c r="C49" i="2"/>
  <c r="C43" i="2"/>
  <c r="H11" i="1"/>
  <c r="F11" i="1"/>
  <c r="F8" i="1"/>
  <c r="I8" i="1"/>
  <c r="J8" i="1"/>
  <c r="I11" i="1"/>
  <c r="J11" i="1"/>
  <c r="I52" i="3"/>
  <c r="I47" i="3" s="1"/>
  <c r="H52" i="3"/>
  <c r="H47" i="3" s="1"/>
  <c r="E52" i="3"/>
  <c r="E36" i="3"/>
  <c r="E33" i="3" s="1"/>
  <c r="I11" i="3"/>
  <c r="I10" i="3" s="1"/>
  <c r="E38" i="7"/>
  <c r="E32" i="7"/>
  <c r="E29" i="7" s="1"/>
  <c r="I29" i="7"/>
  <c r="H29" i="7"/>
  <c r="I23" i="7"/>
  <c r="I22" i="7" s="1"/>
  <c r="H23" i="7"/>
  <c r="H22" i="7" s="1"/>
  <c r="E12" i="7"/>
  <c r="I9" i="7"/>
  <c r="I8" i="7" s="1"/>
  <c r="H9" i="7"/>
  <c r="H8" i="7" s="1"/>
  <c r="E9" i="7"/>
  <c r="G47" i="3" l="1"/>
  <c r="G32" i="3" s="1"/>
  <c r="G22" i="7"/>
  <c r="G8" i="7"/>
  <c r="G6" i="7" s="1"/>
  <c r="H32" i="3"/>
  <c r="E10" i="3"/>
  <c r="E47" i="3"/>
  <c r="E32" i="3" s="1"/>
  <c r="C17" i="2"/>
  <c r="C9" i="2"/>
  <c r="E8" i="7"/>
  <c r="J14" i="1"/>
  <c r="I14" i="1"/>
  <c r="H7" i="7"/>
  <c r="H6" i="7" s="1"/>
  <c r="I7" i="7"/>
  <c r="I6" i="7" s="1"/>
  <c r="G7" i="7" l="1"/>
  <c r="D32" i="2"/>
  <c r="E32" i="2"/>
  <c r="F32" i="2"/>
  <c r="F18" i="2"/>
  <c r="F57" i="2"/>
  <c r="D22" i="2"/>
  <c r="G57" i="2"/>
  <c r="H43" i="2"/>
  <c r="E43" i="2"/>
  <c r="F43" i="2"/>
  <c r="D43" i="2"/>
  <c r="H22" i="2"/>
  <c r="F22" i="2"/>
  <c r="E22" i="2"/>
  <c r="H60" i="2"/>
  <c r="D60" i="2"/>
  <c r="D56" i="2" s="1"/>
  <c r="D52" i="2" s="1"/>
  <c r="H57" i="2"/>
  <c r="E57" i="2"/>
  <c r="E56" i="2" s="1"/>
  <c r="E52" i="2" s="1"/>
  <c r="D49" i="2"/>
  <c r="D48" i="2" s="1"/>
  <c r="H48" i="2"/>
  <c r="H18" i="2"/>
  <c r="E18" i="2"/>
  <c r="D18" i="2"/>
  <c r="H13" i="2"/>
  <c r="E13" i="2"/>
  <c r="E10" i="2" s="1"/>
  <c r="C60" i="2" l="1"/>
  <c r="C56" i="2" s="1"/>
  <c r="C52" i="2" s="1"/>
  <c r="C64" i="2" s="1"/>
  <c r="C8" i="2"/>
  <c r="D17" i="2"/>
  <c r="F9" i="2"/>
  <c r="H17" i="2"/>
  <c r="F56" i="2"/>
  <c r="F52" i="2" s="1"/>
  <c r="H56" i="2"/>
  <c r="D10" i="2"/>
  <c r="H10" i="2"/>
  <c r="H52" i="2" l="1"/>
  <c r="D9" i="2"/>
  <c r="E9" i="2"/>
  <c r="H9" i="2"/>
  <c r="F8" i="2"/>
  <c r="F64" i="2" s="1"/>
  <c r="D8" i="2" l="1"/>
  <c r="D64" i="2" s="1"/>
  <c r="H64" i="2"/>
  <c r="E8" i="2"/>
  <c r="E64" i="2" l="1"/>
</calcChain>
</file>

<file path=xl/sharedStrings.xml><?xml version="1.0" encoding="utf-8"?>
<sst xmlns="http://schemas.openxmlformats.org/spreadsheetml/2006/main" count="288" uniqueCount="167">
  <si>
    <t>PRIHODI UKUPNO</t>
  </si>
  <si>
    <t>PRIHODI POSLOVANJA</t>
  </si>
  <si>
    <t>PRIHODI OD PRODAJE NEFINANCIJSKE IMOVINE</t>
  </si>
  <si>
    <t>RASHODI UKUPNO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</si>
  <si>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</si>
  <si>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</si>
  <si>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</si>
  <si>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</si>
  <si>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</si>
  <si>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</si>
  <si>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</si>
  <si>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</si>
  <si>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</si>
  <si>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</si>
  <si>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</si>
  <si>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</si>
  <si>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</si>
  <si>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</si>
  <si>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</si>
  <si>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</si>
  <si>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</si>
  <si>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</si>
  <si>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</si>
  <si>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</si>
  <si>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</si>
  <si>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</si>
  <si>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</si>
  <si>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</si>
  <si>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</si>
  <si>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</si>
  <si>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</si>
  <si>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</si>
  <si>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</si>
  <si>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</si>
  <si>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</si>
  <si>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</si>
  <si>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</si>
  <si>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</si>
  <si>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</si>
  <si>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</si>
  <si>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</si>
  <si>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</si>
  <si>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Prihodi iz nadležnog proračuna i od HZZO-a temeljem ugovornih obveza</t>
  </si>
  <si>
    <t>C) PRENESENI VIŠAK ILI PRENESENI MANJAK I VIŠEGODIŠNJI PLAN URAVNOTEŽENJA</t>
  </si>
  <si>
    <t>Naziv</t>
  </si>
  <si>
    <t>Vlastiti prihodi PK</t>
  </si>
  <si>
    <t>Prihodi od prodaje proizvoda i robe te pruženih usluga i prihodi od donacija</t>
  </si>
  <si>
    <t>Prihodi od imovine</t>
  </si>
  <si>
    <t>Prihodi za posebne namjene PK</t>
  </si>
  <si>
    <t>Vlastiti izvori-raspoloživa sred.iz preth.god.PK</t>
  </si>
  <si>
    <t>Financijski rashodi</t>
  </si>
  <si>
    <t>1.1.</t>
  </si>
  <si>
    <t>3.1.</t>
  </si>
  <si>
    <t>Rashodi za nabavu proizvedene dugotrajne imovine</t>
  </si>
  <si>
    <t>9.2.</t>
  </si>
  <si>
    <t>Vlastiti izvori raspoloživa sredstva iz prethodne godine</t>
  </si>
  <si>
    <t>Izvor 9.2.</t>
  </si>
  <si>
    <t>Vlastiti izvori</t>
  </si>
  <si>
    <t>Rezultat poslovanja</t>
  </si>
  <si>
    <t>Vlastiti izvori-raspoloživa sredstva iz preth.god.</t>
  </si>
  <si>
    <t>UKUPNO PRIHODI</t>
  </si>
  <si>
    <t>Prihodi od nefinancijske imovine i nadoknade šteta s osnova osiguranja</t>
  </si>
  <si>
    <t>PRORAČUNSKI KORISNIK</t>
  </si>
  <si>
    <t>Plaće (Bruto)</t>
  </si>
  <si>
    <t>Plaće za zaposlene</t>
  </si>
  <si>
    <t>Ostali rashodi za zaposlene</t>
  </si>
  <si>
    <t>Doprinosi na plaće</t>
  </si>
  <si>
    <t>Doprinos za osnovno zdrav. Osiguranje</t>
  </si>
  <si>
    <t>Naknade troškova zaposlenima</t>
  </si>
  <si>
    <t>Službena putovanja</t>
  </si>
  <si>
    <t>Naknade za prijevoz</t>
  </si>
  <si>
    <t>Stručno usavršavanje zaposlenika</t>
  </si>
  <si>
    <t>Rashodi za materijal i energiju</t>
  </si>
  <si>
    <t>Uredski materijal i ost.mat.rashodi</t>
  </si>
  <si>
    <t>Materijal i sirovine</t>
  </si>
  <si>
    <t>Materijal i dijelovi za tek. i invest.održ.</t>
  </si>
  <si>
    <t>Sitni inventar i auto gume</t>
  </si>
  <si>
    <t>Rashodi za usluge</t>
  </si>
  <si>
    <t>Usluge telefona, pošte</t>
  </si>
  <si>
    <t>Usl.tekućeg i invest.održavanja</t>
  </si>
  <si>
    <t>Usl.promidžbe i informiranja</t>
  </si>
  <si>
    <t>Komunalne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</si>
  <si>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</si>
  <si>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</si>
  <si>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</si>
  <si>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</si>
  <si>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</si>
  <si>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</si>
  <si>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Pristojbe i naknade</t>
  </si>
  <si>
    <t>Financijski  rashodi</t>
  </si>
  <si>
    <t>Ostali financijski rashodi</t>
  </si>
  <si>
    <t>Bankarske usluge i usl.platnog prom.</t>
  </si>
  <si>
    <t>Zatezne kamate</t>
  </si>
  <si>
    <t>Postrojenja i oprema</t>
  </si>
  <si>
    <t>EUR</t>
  </si>
  <si>
    <t xml:space="preserve">  Izvor 1.1.</t>
  </si>
  <si>
    <t>GRADSKA KNJIŽNICA NOVA GRADIŠKA</t>
  </si>
  <si>
    <t>Energija - prihodi od prodaje el.en.BIOSOL</t>
  </si>
  <si>
    <t>Energija - PLIN</t>
  </si>
  <si>
    <t>Državni proračun</t>
  </si>
  <si>
    <t>Županijski proračun</t>
  </si>
  <si>
    <t xml:space="preserve">Opći prihodi i                    primici </t>
  </si>
  <si>
    <t>Časopisi i neknjižni materijal</t>
  </si>
  <si>
    <t>Materijal za kreativne radionice</t>
  </si>
  <si>
    <t>Računalna oprema</t>
  </si>
  <si>
    <t>Oprema - namještaj</t>
  </si>
  <si>
    <t>Knjige, umjetnička djela i ostalo</t>
  </si>
  <si>
    <t xml:space="preserve">Knjige </t>
  </si>
  <si>
    <t>Nematarijalna proizvedena imovina</t>
  </si>
  <si>
    <t>Ulaganja u računalne programe</t>
  </si>
  <si>
    <t>Višak/manjak iz prethodnog perioda</t>
  </si>
  <si>
    <t>UKUPNO</t>
  </si>
  <si>
    <t>PROGRAM: PROMICANJE KULTURE</t>
  </si>
  <si>
    <t>P1013</t>
  </si>
  <si>
    <t>A101301</t>
  </si>
  <si>
    <t>AKTIVNOST: Redovna djelatnost Gradske knjižnice</t>
  </si>
  <si>
    <t>Pomoći iz inozemstva i                                                                                                                          od subjekata unutar općeg proračuna</t>
  </si>
  <si>
    <t>4,9,</t>
  </si>
  <si>
    <t>Posebni propisi</t>
  </si>
  <si>
    <t>5.1.</t>
  </si>
  <si>
    <t>Tekuće pomoći iz proračuna</t>
  </si>
  <si>
    <t>Rashodi za nabavu proiz.dug.imovine</t>
  </si>
  <si>
    <t>08 Rekreacija, kultura i religija</t>
  </si>
  <si>
    <t>082 Službe kulture</t>
  </si>
  <si>
    <t>PROGRAM 1013</t>
  </si>
  <si>
    <t>PROMICANJE KULTURE</t>
  </si>
  <si>
    <t>Aktivnost A101303</t>
  </si>
  <si>
    <t>REDOVNA DJELATNOST GRADSKE KNJIŽNICE NOVA GRADIŠKA</t>
  </si>
  <si>
    <t>Izvor 5.1.</t>
  </si>
  <si>
    <t>3</t>
  </si>
  <si>
    <t>32</t>
  </si>
  <si>
    <t>6.4.</t>
  </si>
  <si>
    <t>Tekuće donacije PK</t>
  </si>
  <si>
    <t>Donacije</t>
  </si>
  <si>
    <t>Rashodi za nabavu neproizvedene dugot.imovine</t>
  </si>
  <si>
    <t>Nematerijalna imovine</t>
  </si>
  <si>
    <t>Ulaganja u tuđoj imovini radi prava korištenja</t>
  </si>
  <si>
    <t>Program Novogradiško glazbneno ljeto</t>
  </si>
  <si>
    <t>Materijal za radionice-Novogradiško glazbeno ljeto</t>
  </si>
  <si>
    <t>Program Dječje Nove godine</t>
  </si>
  <si>
    <t>Rashodi za nabavu neproizvedene dugotrajne imovine</t>
  </si>
  <si>
    <t>Rashodi za nabavu neproizv. dug.imovine</t>
  </si>
  <si>
    <t>Ravnateljica: Marija Bradašić Mikolčević</t>
  </si>
  <si>
    <t>Plan za 2025.</t>
  </si>
  <si>
    <t>Izvor 6.4.</t>
  </si>
  <si>
    <t>Tekuće donacije</t>
  </si>
  <si>
    <t>Projekcija 
za 2027.</t>
  </si>
  <si>
    <t>Projekcija za 2027.</t>
  </si>
  <si>
    <t>Izvršenje 2024.</t>
  </si>
  <si>
    <t xml:space="preserve">  Izvor 4.9.</t>
  </si>
  <si>
    <t>Prihodi po posebnim propisima - sufinanciranje cijena usluga</t>
  </si>
  <si>
    <t>U Novoj Gradiški, 06.11.2025.</t>
  </si>
  <si>
    <t>Plan za 2026.</t>
  </si>
  <si>
    <t>Projekcija 
za 2028.</t>
  </si>
  <si>
    <t>Izvor 4.8.</t>
  </si>
  <si>
    <t>Sufinanciranje cijene usluge</t>
  </si>
  <si>
    <t>Projekcija za 2028.</t>
  </si>
  <si>
    <t>FINANCIJSKI PLAN ZA 2026.</t>
  </si>
  <si>
    <t>Program - Knjigoigraonica</t>
  </si>
  <si>
    <t>Parihodi po posebnim propisima</t>
  </si>
  <si>
    <t>4.8.</t>
  </si>
  <si>
    <t>Sufinanciranje cijena usluga</t>
  </si>
  <si>
    <t>Izvor 3.1.</t>
  </si>
  <si>
    <t>Vlastiti prihod PK</t>
  </si>
  <si>
    <t>FINANCIJSKI PLAN GRADSKE KNJIŽNICE NOVA GRADIŠKA 
ZA 2026. I PROJEKCIJA ZA 2027. I 2028. GODINU</t>
  </si>
  <si>
    <t>FINANCIJSKI PLAN GRADSKE KNJIŽNICE NOVA GRADIŠKA
ZA 2026. I PROJEKCIJA ZA 2027. I 2028. GODINU</t>
  </si>
  <si>
    <t>FINANCIJSKI PLAN ZA 2026. - PLAN RASHODA I IZDATAKA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</si>
</sst>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2"/>
      <color indexed="8"/>
      <name val="MS Sans Serif"/>
      <charset val="238"/>
    </font>
    <font>
      <b/>
      <i/>
      <sz val="12"/>
      <color indexed="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0" fillId="2" borderId="3" xfId="0" quotePrefix="1" applyFont="1" applyFill="1" applyBorder="1" applyAlignment="1">
      <alignment horizontal="left" vertical="center" shrinkToFit="1"/>
    </xf>
    <xf numFmtId="0" fontId="17" fillId="2" borderId="3" xfId="0" quotePrefix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0" fontId="6" fillId="6" borderId="4" xfId="0" applyFont="1" applyFill="1" applyBorder="1" applyAlignment="1">
      <alignment horizontal="left" vertical="center" wrapText="1"/>
    </xf>
    <xf numFmtId="4" fontId="5" fillId="6" borderId="3" xfId="0" applyNumberFormat="1" applyFont="1" applyFill="1" applyBorder="1" applyAlignment="1">
      <alignment horizontal="right"/>
    </xf>
    <xf numFmtId="0" fontId="6" fillId="5" borderId="4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0" fontId="6" fillId="9" borderId="4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4" fontId="6" fillId="10" borderId="3" xfId="0" applyNumberFormat="1" applyFont="1" applyFill="1" applyBorder="1" applyAlignment="1">
      <alignment horizontal="right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4" fontId="5" fillId="7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4" fontId="5" fillId="5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3" borderId="3" xfId="0" applyNumberFormat="1" applyFont="1" applyFill="1" applyBorder="1" applyAlignment="1">
      <alignment horizontal="right" wrapText="1"/>
    </xf>
    <xf numFmtId="164" fontId="6" fillId="0" borderId="3" xfId="0" applyNumberFormat="1" applyFont="1" applyBorder="1" applyAlignment="1">
      <alignment horizontal="right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3" fontId="6" fillId="0" borderId="3" xfId="0" applyNumberFormat="1" applyFont="1" applyBorder="1"/>
    <xf numFmtId="3" fontId="3" fillId="0" borderId="3" xfId="0" applyNumberFormat="1" applyFont="1" applyBorder="1"/>
    <xf numFmtId="0" fontId="3" fillId="0" borderId="3" xfId="0" applyFont="1" applyBorder="1" applyAlignment="1">
      <alignment horizontal="center"/>
    </xf>
    <xf numFmtId="3" fontId="9" fillId="0" borderId="3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left"/>
    </xf>
    <xf numFmtId="0" fontId="6" fillId="5" borderId="3" xfId="0" applyFont="1" applyFill="1" applyBorder="1" applyAlignment="1">
      <alignment wrapText="1"/>
    </xf>
    <xf numFmtId="3" fontId="5" fillId="5" borderId="3" xfId="0" applyNumberFormat="1" applyFont="1" applyFill="1" applyBorder="1"/>
    <xf numFmtId="3" fontId="6" fillId="5" borderId="3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3" fontId="3" fillId="0" borderId="0" xfId="0" applyNumberFormat="1" applyFont="1"/>
    <xf numFmtId="0" fontId="6" fillId="0" borderId="3" xfId="0" applyFont="1" applyBorder="1" applyAlignment="1">
      <alignment horizontal="center" wrapText="1"/>
    </xf>
    <xf numFmtId="0" fontId="17" fillId="2" borderId="3" xfId="0" quotePrefix="1" applyFont="1" applyFill="1" applyBorder="1" applyAlignment="1">
      <alignment horizontal="left" vertical="center"/>
    </xf>
    <xf numFmtId="4" fontId="6" fillId="5" borderId="3" xfId="0" applyNumberFormat="1" applyFont="1" applyFill="1" applyBorder="1" applyAlignment="1">
      <alignment horizontal="right" wrapText="1"/>
    </xf>
    <xf numFmtId="4" fontId="6" fillId="10" borderId="3" xfId="0" applyNumberFormat="1" applyFont="1" applyFill="1" applyBorder="1" applyAlignment="1">
      <alignment horizontal="right" wrapText="1"/>
    </xf>
    <xf numFmtId="4" fontId="6" fillId="9" borderId="3" xfId="0" applyNumberFormat="1" applyFont="1" applyFill="1" applyBorder="1" applyAlignment="1">
      <alignment horizontal="right"/>
    </xf>
    <xf numFmtId="4" fontId="6" fillId="9" borderId="3" xfId="0" applyNumberFormat="1" applyFont="1" applyFill="1" applyBorder="1" applyAlignment="1">
      <alignment horizontal="right" wrapText="1"/>
    </xf>
    <xf numFmtId="4" fontId="6" fillId="8" borderId="3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 wrapText="1"/>
    </xf>
    <xf numFmtId="49" fontId="6" fillId="2" borderId="2" xfId="0" applyNumberFormat="1" applyFont="1" applyFill="1" applyBorder="1" applyAlignment="1">
      <alignment horizontal="left" vertical="center" wrapText="1" indent="1"/>
    </xf>
    <xf numFmtId="49" fontId="6" fillId="2" borderId="4" xfId="0" applyNumberFormat="1" applyFont="1" applyFill="1" applyBorder="1" applyAlignment="1">
      <alignment horizontal="left" vertical="center" wrapText="1" indent="1"/>
    </xf>
    <xf numFmtId="0" fontId="0" fillId="2" borderId="0" xfId="0" applyFill="1"/>
    <xf numFmtId="4" fontId="6" fillId="3" borderId="3" xfId="0" applyNumberFormat="1" applyFont="1" applyFill="1" applyBorder="1" applyAlignment="1">
      <alignment horizontal="right" wrapText="1"/>
    </xf>
    <xf numFmtId="49" fontId="3" fillId="2" borderId="1" xfId="0" applyNumberFormat="1" applyFont="1" applyFill="1" applyBorder="1" applyAlignment="1">
      <alignment horizontal="left" vertical="center" wrapText="1"/>
    </xf>
    <xf numFmtId="4" fontId="3" fillId="0" borderId="3" xfId="0" applyNumberFormat="1" applyFont="1" applyBorder="1"/>
    <xf numFmtId="4" fontId="6" fillId="0" borderId="3" xfId="0" applyNumberFormat="1" applyFont="1" applyBorder="1"/>
    <xf numFmtId="4" fontId="6" fillId="5" borderId="3" xfId="0" applyNumberFormat="1" applyFont="1" applyFill="1" applyBorder="1"/>
    <xf numFmtId="4" fontId="6" fillId="3" borderId="1" xfId="0" quotePrefix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164" fontId="6" fillId="3" borderId="4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4" fontId="6" fillId="12" borderId="3" xfId="0" applyNumberFormat="1" applyFont="1" applyFill="1" applyBorder="1" applyAlignment="1">
      <alignment horizontal="right"/>
    </xf>
    <xf numFmtId="0" fontId="6" fillId="12" borderId="4" xfId="0" applyFont="1" applyFill="1" applyBorder="1" applyAlignment="1">
      <alignment horizontal="left" vertical="center" wrapText="1"/>
    </xf>
    <xf numFmtId="4" fontId="6" fillId="12" borderId="3" xfId="0" applyNumberFormat="1" applyFont="1" applyFill="1" applyBorder="1" applyAlignment="1">
      <alignment horizontal="right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6" fillId="4" borderId="1" xfId="0" quotePrefix="1" applyNumberFormat="1" applyFont="1" applyFill="1" applyBorder="1" applyAlignment="1">
      <alignment horizontal="right"/>
    </xf>
    <xf numFmtId="0" fontId="9" fillId="0" borderId="3" xfId="0" applyFont="1" applyBorder="1" applyAlignment="1">
      <alignment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left" vertical="center" wrapText="1"/>
    </xf>
    <xf numFmtId="4" fontId="3" fillId="9" borderId="3" xfId="0" applyNumberFormat="1" applyFont="1" applyFill="1" applyBorder="1" applyAlignment="1">
      <alignment horizontal="right"/>
    </xf>
    <xf numFmtId="4" fontId="3" fillId="9" borderId="3" xfId="0" applyNumberFormat="1" applyFont="1" applyFill="1" applyBorder="1" applyAlignment="1">
      <alignment horizontal="right" wrapText="1"/>
    </xf>
    <xf numFmtId="0" fontId="9" fillId="2" borderId="0" xfId="0" applyFont="1" applyFill="1" applyAlignment="1">
      <alignment horizontal="left" vertical="center" wrapText="1"/>
    </xf>
    <xf numFmtId="0" fontId="10" fillId="2" borderId="0" xfId="0" quotePrefix="1" applyFont="1" applyFill="1" applyAlignment="1">
      <alignment horizontal="left" vertical="center"/>
    </xf>
    <xf numFmtId="0" fontId="10" fillId="2" borderId="0" xfId="0" quotePrefix="1" applyFont="1" applyFill="1" applyAlignment="1">
      <alignment horizontal="left" vertical="center" wrapText="1"/>
    </xf>
    <xf numFmtId="4" fontId="3" fillId="2" borderId="0" xfId="0" applyNumberFormat="1" applyFont="1" applyFill="1" applyAlignment="1">
      <alignment horizontal="right"/>
    </xf>
    <xf numFmtId="4" fontId="3" fillId="2" borderId="0" xfId="0" applyNumberFormat="1" applyFont="1" applyFill="1" applyAlignment="1">
      <alignment horizontal="right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11" fillId="0" borderId="4" xfId="0" quotePrefix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2" xfId="0" quotePrefix="1" applyFont="1" applyFill="1" applyBorder="1" applyAlignment="1">
      <alignment horizontal="left" vertical="center" wrapText="1"/>
    </xf>
    <xf numFmtId="0" fontId="11" fillId="3" borderId="4" xfId="0" quotePrefix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left" vertical="center" wrapText="1"/>
    </xf>
    <xf numFmtId="49" fontId="6" fillId="8" borderId="2" xfId="0" applyNumberFormat="1" applyFont="1" applyFill="1" applyBorder="1" applyAlignment="1">
      <alignment horizontal="left" vertical="center" wrapText="1"/>
    </xf>
    <xf numFmtId="49" fontId="6" fillId="8" borderId="4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9" fontId="6" fillId="10" borderId="1" xfId="0" applyNumberFormat="1" applyFont="1" applyFill="1" applyBorder="1" applyAlignment="1">
      <alignment horizontal="left" vertical="center" wrapText="1" indent="1"/>
    </xf>
    <xf numFmtId="49" fontId="6" fillId="10" borderId="2" xfId="0" applyNumberFormat="1" applyFont="1" applyFill="1" applyBorder="1" applyAlignment="1">
      <alignment horizontal="left" vertical="center" wrapText="1" indent="1"/>
    </xf>
    <xf numFmtId="49" fontId="6" fillId="10" borderId="4" xfId="0" applyNumberFormat="1" applyFont="1" applyFill="1" applyBorder="1" applyAlignment="1">
      <alignment horizontal="left" vertical="center" wrapText="1" indent="1"/>
    </xf>
    <xf numFmtId="49" fontId="6" fillId="9" borderId="1" xfId="0" applyNumberFormat="1" applyFont="1" applyFill="1" applyBorder="1" applyAlignment="1">
      <alignment horizontal="left" vertical="center" wrapText="1" indent="1"/>
    </xf>
    <xf numFmtId="49" fontId="6" fillId="9" borderId="2" xfId="0" applyNumberFormat="1" applyFont="1" applyFill="1" applyBorder="1" applyAlignment="1">
      <alignment horizontal="left" vertical="center" wrapText="1" indent="1"/>
    </xf>
    <xf numFmtId="49" fontId="6" fillId="9" borderId="4" xfId="0" applyNumberFormat="1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left" vertical="center" wrapText="1" indent="1"/>
    </xf>
    <xf numFmtId="49" fontId="6" fillId="3" borderId="2" xfId="0" applyNumberFormat="1" applyFont="1" applyFill="1" applyBorder="1" applyAlignment="1">
      <alignment horizontal="left" vertical="center" wrapText="1" indent="1"/>
    </xf>
    <xf numFmtId="49" fontId="6" fillId="3" borderId="4" xfId="0" applyNumberFormat="1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12" borderId="1" xfId="0" applyNumberFormat="1" applyFont="1" applyFill="1" applyBorder="1" applyAlignment="1">
      <alignment horizontal="left" vertical="center" wrapText="1" indent="1"/>
    </xf>
    <xf numFmtId="49" fontId="6" fillId="12" borderId="2" xfId="0" applyNumberFormat="1" applyFont="1" applyFill="1" applyBorder="1" applyAlignment="1">
      <alignment horizontal="left" vertical="center" wrapText="1" indent="1"/>
    </xf>
    <xf numFmtId="49" fontId="6" fillId="12" borderId="4" xfId="0" applyNumberFormat="1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9" fillId="0" borderId="3" xfId="0" applyFont="1" applyBorder="1"/>
    <xf numFmtId="0" fontId="18" fillId="0" borderId="3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workbookViewId="0">
      <selection sqref="A1:J1"/>
    </sheetView>
  </sheetViews>
  <sheetFormatPr defaultRowHeight="15" x14ac:dyDescent="0.25"/>
  <cols>
    <col min="5" max="5" width="25.28515625" customWidth="1"/>
    <col min="6" max="6" width="15.85546875" customWidth="1"/>
    <col min="7" max="8" width="15.42578125" customWidth="1"/>
    <col min="9" max="9" width="15.7109375" customWidth="1"/>
    <col min="10" max="10" width="16" customWidth="1"/>
  </cols>
  <sheetData>
    <row r="1" spans="1:10" ht="42" customHeight="1" x14ac:dyDescent="0.25">
      <c r="A1" s="143" t="s">
        <v>164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customHeight="1" x14ac:dyDescent="0.25">
      <c r="A3" s="143" t="s">
        <v>30</v>
      </c>
      <c r="B3" s="143"/>
      <c r="C3" s="143"/>
      <c r="D3" s="143"/>
      <c r="E3" s="143"/>
      <c r="F3" s="143"/>
      <c r="G3" s="143"/>
      <c r="H3" s="143"/>
      <c r="I3" s="143"/>
      <c r="J3" s="143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8" customHeight="1" x14ac:dyDescent="0.25">
      <c r="A5" s="143" t="s">
        <v>38</v>
      </c>
      <c r="B5" s="143"/>
      <c r="C5" s="143"/>
      <c r="D5" s="143"/>
      <c r="E5" s="143"/>
      <c r="F5" s="143"/>
      <c r="G5" s="143"/>
      <c r="H5" s="143"/>
      <c r="I5" s="143"/>
      <c r="J5" s="143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40" t="s">
        <v>94</v>
      </c>
    </row>
    <row r="7" spans="1:10" ht="29.25" customHeight="1" x14ac:dyDescent="0.25">
      <c r="A7" s="30"/>
      <c r="B7" s="31"/>
      <c r="C7" s="31"/>
      <c r="D7" s="32"/>
      <c r="E7" s="33"/>
      <c r="F7" s="120" t="s">
        <v>148</v>
      </c>
      <c r="G7" s="120" t="s">
        <v>143</v>
      </c>
      <c r="H7" s="120" t="s">
        <v>152</v>
      </c>
      <c r="I7" s="119" t="s">
        <v>147</v>
      </c>
      <c r="J7" s="119" t="s">
        <v>156</v>
      </c>
    </row>
    <row r="8" spans="1:10" ht="15" customHeight="1" x14ac:dyDescent="0.25">
      <c r="A8" s="144" t="s">
        <v>0</v>
      </c>
      <c r="B8" s="145"/>
      <c r="C8" s="145"/>
      <c r="D8" s="145"/>
      <c r="E8" s="146"/>
      <c r="F8" s="65">
        <f>F9</f>
        <v>367802.1</v>
      </c>
      <c r="G8" s="66">
        <v>725784</v>
      </c>
      <c r="H8" s="66">
        <v>500013</v>
      </c>
      <c r="I8" s="118">
        <f>I9</f>
        <v>373619</v>
      </c>
      <c r="J8" s="65">
        <f>J9</f>
        <v>375744</v>
      </c>
    </row>
    <row r="9" spans="1:10" ht="15" customHeight="1" x14ac:dyDescent="0.25">
      <c r="A9" s="147" t="s">
        <v>1</v>
      </c>
      <c r="B9" s="148"/>
      <c r="C9" s="148"/>
      <c r="D9" s="148"/>
      <c r="E9" s="149"/>
      <c r="F9" s="66">
        <v>367802.1</v>
      </c>
      <c r="G9" s="66">
        <v>725784</v>
      </c>
      <c r="H9" s="66">
        <v>500013</v>
      </c>
      <c r="I9" s="66">
        <v>373619</v>
      </c>
      <c r="J9" s="66">
        <v>375744</v>
      </c>
    </row>
    <row r="10" spans="1:10" x14ac:dyDescent="0.25">
      <c r="A10" s="150" t="s">
        <v>2</v>
      </c>
      <c r="B10" s="151"/>
      <c r="C10" s="151"/>
      <c r="D10" s="151"/>
      <c r="E10" s="152"/>
      <c r="F10" s="66"/>
      <c r="G10" s="66"/>
      <c r="H10" s="66"/>
      <c r="I10" s="66"/>
      <c r="J10" s="66"/>
    </row>
    <row r="11" spans="1:10" x14ac:dyDescent="0.25">
      <c r="A11" s="41" t="s">
        <v>3</v>
      </c>
      <c r="B11" s="42"/>
      <c r="C11" s="42"/>
      <c r="D11" s="42"/>
      <c r="E11" s="42"/>
      <c r="F11" s="65">
        <f t="shared" ref="F11" si="0">SUM(F12,F13)</f>
        <v>369208.45</v>
      </c>
      <c r="G11" s="65">
        <v>725784</v>
      </c>
      <c r="H11" s="65">
        <f>SUM(H12,H13)</f>
        <v>500013</v>
      </c>
      <c r="I11" s="65">
        <f>SUM(I12,I13)</f>
        <v>373619</v>
      </c>
      <c r="J11" s="65">
        <f>SUM(J12,J13)</f>
        <v>375744</v>
      </c>
    </row>
    <row r="12" spans="1:10" ht="15" customHeight="1" x14ac:dyDescent="0.25">
      <c r="A12" s="140" t="s">
        <v>18</v>
      </c>
      <c r="B12" s="141"/>
      <c r="C12" s="141"/>
      <c r="D12" s="141"/>
      <c r="E12" s="142"/>
      <c r="F12" s="66">
        <v>186329.45</v>
      </c>
      <c r="G12" s="66">
        <v>234296</v>
      </c>
      <c r="H12" s="66">
        <v>337851</v>
      </c>
      <c r="I12" s="66">
        <v>339619</v>
      </c>
      <c r="J12" s="68">
        <v>341744</v>
      </c>
    </row>
    <row r="13" spans="1:10" x14ac:dyDescent="0.25">
      <c r="A13" s="150" t="s">
        <v>4</v>
      </c>
      <c r="B13" s="151"/>
      <c r="C13" s="151"/>
      <c r="D13" s="151"/>
      <c r="E13" s="152"/>
      <c r="F13" s="66">
        <v>182879</v>
      </c>
      <c r="G13" s="66">
        <v>491488</v>
      </c>
      <c r="H13" s="66">
        <v>162162</v>
      </c>
      <c r="I13" s="66">
        <v>34000</v>
      </c>
      <c r="J13" s="68">
        <v>34000</v>
      </c>
    </row>
    <row r="14" spans="1:10" ht="15" customHeight="1" x14ac:dyDescent="0.25">
      <c r="A14" s="153" t="s">
        <v>5</v>
      </c>
      <c r="B14" s="154"/>
      <c r="C14" s="154"/>
      <c r="D14" s="154"/>
      <c r="E14" s="155"/>
      <c r="F14" s="65">
        <v>1406.35</v>
      </c>
      <c r="G14" s="67">
        <v>0</v>
      </c>
      <c r="H14" s="67">
        <v>0</v>
      </c>
      <c r="I14" s="67">
        <f t="shared" ref="I14:J14" si="1">I8-I11</f>
        <v>0</v>
      </c>
      <c r="J14" s="67">
        <f t="shared" si="1"/>
        <v>0</v>
      </c>
    </row>
    <row r="15" spans="1:10" ht="18" x14ac:dyDescent="0.25">
      <c r="A15" s="4"/>
      <c r="B15" s="8"/>
      <c r="C15" s="8"/>
      <c r="D15" s="8"/>
      <c r="E15" s="8"/>
      <c r="F15" s="8"/>
      <c r="G15" s="3"/>
      <c r="H15" s="3"/>
      <c r="I15" s="3"/>
      <c r="J15" s="3"/>
    </row>
    <row r="16" spans="1:10" ht="18" customHeight="1" x14ac:dyDescent="0.25">
      <c r="A16" s="143" t="s">
        <v>39</v>
      </c>
      <c r="B16" s="143"/>
      <c r="C16" s="143"/>
      <c r="D16" s="143"/>
      <c r="E16" s="143"/>
      <c r="F16" s="143"/>
      <c r="G16" s="143"/>
      <c r="H16" s="143"/>
      <c r="I16" s="143"/>
      <c r="J16" s="143"/>
    </row>
    <row r="17" spans="1:11" ht="18" x14ac:dyDescent="0.25">
      <c r="A17" s="4"/>
      <c r="B17" s="8"/>
      <c r="C17" s="8"/>
      <c r="D17" s="8"/>
      <c r="E17" s="8"/>
      <c r="F17" s="8"/>
      <c r="G17" s="3"/>
      <c r="H17" s="3"/>
      <c r="I17" s="3"/>
      <c r="J17" s="3"/>
    </row>
    <row r="18" spans="1:11" ht="30" x14ac:dyDescent="0.25">
      <c r="A18" s="30"/>
      <c r="B18" s="31"/>
      <c r="C18" s="31"/>
      <c r="D18" s="32"/>
      <c r="E18" s="33"/>
      <c r="F18" s="120" t="s">
        <v>148</v>
      </c>
      <c r="G18" s="120" t="s">
        <v>143</v>
      </c>
      <c r="H18" s="120" t="s">
        <v>152</v>
      </c>
      <c r="I18" s="119" t="s">
        <v>147</v>
      </c>
      <c r="J18" s="119" t="s">
        <v>156</v>
      </c>
    </row>
    <row r="19" spans="1:11" ht="15.75" customHeight="1" x14ac:dyDescent="0.25">
      <c r="A19" s="147" t="s">
        <v>7</v>
      </c>
      <c r="B19" s="148"/>
      <c r="C19" s="148"/>
      <c r="D19" s="148"/>
      <c r="E19" s="149"/>
      <c r="F19" s="35"/>
      <c r="G19" s="35"/>
      <c r="H19" s="35"/>
      <c r="I19" s="35"/>
      <c r="J19" s="35"/>
    </row>
    <row r="20" spans="1:11" ht="15" customHeight="1" x14ac:dyDescent="0.25">
      <c r="A20" s="147" t="s">
        <v>8</v>
      </c>
      <c r="B20" s="148"/>
      <c r="C20" s="148"/>
      <c r="D20" s="148"/>
      <c r="E20" s="148"/>
      <c r="F20" s="35"/>
      <c r="G20" s="35"/>
      <c r="H20" s="35"/>
      <c r="I20" s="35"/>
      <c r="J20" s="35"/>
    </row>
    <row r="21" spans="1:11" ht="15" customHeight="1" x14ac:dyDescent="0.25">
      <c r="A21" s="153" t="s">
        <v>9</v>
      </c>
      <c r="B21" s="154"/>
      <c r="C21" s="154"/>
      <c r="D21" s="154"/>
      <c r="E21" s="154"/>
      <c r="F21" s="34">
        <v>0</v>
      </c>
      <c r="G21" s="34">
        <v>0</v>
      </c>
      <c r="H21" s="34">
        <v>0</v>
      </c>
      <c r="I21" s="34">
        <v>0</v>
      </c>
      <c r="J21" s="34">
        <v>0</v>
      </c>
    </row>
    <row r="22" spans="1:11" ht="18" x14ac:dyDescent="0.25">
      <c r="A22" s="24"/>
      <c r="B22" s="8"/>
      <c r="C22" s="8"/>
      <c r="D22" s="8"/>
      <c r="E22" s="8"/>
      <c r="F22" s="8"/>
      <c r="G22" s="3"/>
      <c r="H22" s="3"/>
      <c r="I22" s="3"/>
      <c r="J22" s="3"/>
    </row>
    <row r="23" spans="1:11" ht="18" customHeight="1" x14ac:dyDescent="0.25">
      <c r="A23" s="143" t="s">
        <v>43</v>
      </c>
      <c r="B23" s="143"/>
      <c r="C23" s="143"/>
      <c r="D23" s="143"/>
      <c r="E23" s="143"/>
      <c r="F23" s="143"/>
      <c r="G23" s="143"/>
      <c r="H23" s="143"/>
      <c r="I23" s="143"/>
      <c r="J23" s="143"/>
    </row>
    <row r="24" spans="1:11" ht="18" x14ac:dyDescent="0.25">
      <c r="A24" s="24"/>
      <c r="B24" s="8"/>
      <c r="C24" s="8"/>
      <c r="D24" s="8"/>
      <c r="E24" s="8"/>
      <c r="F24" s="8"/>
      <c r="G24" s="3"/>
      <c r="H24" s="3"/>
      <c r="I24" s="3"/>
      <c r="J24" s="3"/>
    </row>
    <row r="25" spans="1:11" ht="30" x14ac:dyDescent="0.25">
      <c r="A25" s="30"/>
      <c r="B25" s="31"/>
      <c r="C25" s="31"/>
      <c r="D25" s="32"/>
      <c r="E25" s="33"/>
      <c r="F25" s="120" t="s">
        <v>148</v>
      </c>
      <c r="G25" s="120" t="s">
        <v>143</v>
      </c>
      <c r="H25" s="120" t="s">
        <v>152</v>
      </c>
      <c r="I25" s="119" t="s">
        <v>147</v>
      </c>
      <c r="J25" s="119" t="s">
        <v>156</v>
      </c>
    </row>
    <row r="26" spans="1:11" ht="15" customHeight="1" x14ac:dyDescent="0.25">
      <c r="A26" s="157" t="s">
        <v>40</v>
      </c>
      <c r="B26" s="158"/>
      <c r="C26" s="158"/>
      <c r="D26" s="158"/>
      <c r="E26" s="159"/>
      <c r="F26" s="127">
        <v>1096.82</v>
      </c>
      <c r="G26" s="37"/>
      <c r="H26" s="37"/>
      <c r="I26" s="37"/>
      <c r="J26" s="38"/>
    </row>
    <row r="27" spans="1:11" ht="30" customHeight="1" x14ac:dyDescent="0.25">
      <c r="A27" s="160" t="s">
        <v>6</v>
      </c>
      <c r="B27" s="161"/>
      <c r="C27" s="161"/>
      <c r="D27" s="161"/>
      <c r="E27" s="162"/>
      <c r="F27" s="113">
        <v>1096.82</v>
      </c>
      <c r="G27" s="67"/>
      <c r="H27" s="113"/>
      <c r="I27" s="39"/>
      <c r="J27" s="36"/>
    </row>
    <row r="30" spans="1:11" ht="15" customHeight="1" x14ac:dyDescent="0.25">
      <c r="A30" s="140" t="s">
        <v>10</v>
      </c>
      <c r="B30" s="141"/>
      <c r="C30" s="141"/>
      <c r="D30" s="141"/>
      <c r="E30" s="141"/>
      <c r="F30" s="35">
        <v>0</v>
      </c>
      <c r="G30" s="35">
        <v>0</v>
      </c>
      <c r="H30" s="35">
        <v>0</v>
      </c>
      <c r="I30" s="35">
        <v>0</v>
      </c>
      <c r="J30" s="35">
        <v>0</v>
      </c>
    </row>
    <row r="31" spans="1:11" ht="11.25" customHeight="1" x14ac:dyDescent="0.25">
      <c r="A31" s="19"/>
      <c r="B31" s="20"/>
      <c r="C31" s="20"/>
      <c r="D31" s="20"/>
      <c r="E31" s="20"/>
      <c r="F31" s="21"/>
      <c r="G31" s="21"/>
      <c r="H31" s="21"/>
      <c r="I31" s="21"/>
      <c r="J31" s="21"/>
    </row>
    <row r="32" spans="1:11" ht="29.25" customHeight="1" x14ac:dyDescent="0.25">
      <c r="A32" s="156" t="s">
        <v>41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</row>
    <row r="33" spans="1:10" ht="8.25" customHeight="1" x14ac:dyDescent="0.25"/>
    <row r="34" spans="1:10" ht="15" customHeight="1" x14ac:dyDescent="0.25">
      <c r="A34" s="156"/>
      <c r="B34" s="156"/>
      <c r="C34" s="156"/>
      <c r="D34" s="156"/>
      <c r="E34" s="156"/>
      <c r="F34" s="156"/>
      <c r="G34" s="156"/>
      <c r="H34" s="156"/>
      <c r="I34" s="156"/>
      <c r="J34" s="156"/>
    </row>
    <row r="35" spans="1:10" ht="8.25" customHeight="1" x14ac:dyDescent="0.25"/>
    <row r="36" spans="1:10" ht="29.25" customHeight="1" x14ac:dyDescent="0.25">
      <c r="A36" s="156"/>
      <c r="B36" s="156"/>
      <c r="C36" s="156"/>
      <c r="D36" s="156"/>
      <c r="E36" s="156"/>
      <c r="F36" s="156"/>
      <c r="G36" s="156"/>
      <c r="H36" s="156"/>
      <c r="I36" s="156"/>
      <c r="J36" s="156"/>
    </row>
  </sheetData>
  <mergeCells count="20">
    <mergeCell ref="A32:K32"/>
    <mergeCell ref="A36:J36"/>
    <mergeCell ref="A23:J23"/>
    <mergeCell ref="A30:E30"/>
    <mergeCell ref="A34:J34"/>
    <mergeCell ref="A26:E26"/>
    <mergeCell ref="A27:E27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6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23.140625" customWidth="1"/>
    <col min="6" max="6" width="21.5703125" customWidth="1"/>
    <col min="7" max="7" width="23" customWidth="1"/>
    <col min="8" max="8" width="22" customWidth="1"/>
    <col min="9" max="9" width="19.85546875" customWidth="1"/>
  </cols>
  <sheetData>
    <row r="1" spans="1:9" ht="42" customHeight="1" x14ac:dyDescent="0.25">
      <c r="A1" s="143" t="s">
        <v>165</v>
      </c>
      <c r="B1" s="143"/>
      <c r="C1" s="143"/>
      <c r="D1" s="143"/>
      <c r="E1" s="143"/>
      <c r="F1" s="143"/>
      <c r="G1" s="143"/>
      <c r="H1" s="143"/>
      <c r="I1" s="143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customHeight="1" x14ac:dyDescent="0.25">
      <c r="A3" s="143" t="s">
        <v>30</v>
      </c>
      <c r="B3" s="143"/>
      <c r="C3" s="143"/>
      <c r="D3" s="143"/>
      <c r="E3" s="143"/>
      <c r="F3" s="143"/>
      <c r="G3" s="143"/>
      <c r="H3" s="163"/>
      <c r="I3" s="163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143" t="s">
        <v>12</v>
      </c>
      <c r="B5" s="164"/>
      <c r="C5" s="164"/>
      <c r="D5" s="164"/>
      <c r="E5" s="164"/>
      <c r="F5" s="164"/>
      <c r="G5" s="164"/>
      <c r="H5" s="164"/>
      <c r="I5" s="164"/>
    </row>
    <row r="6" spans="1:9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9" ht="15.75" customHeight="1" x14ac:dyDescent="0.25">
      <c r="A7" s="143" t="s">
        <v>1</v>
      </c>
      <c r="B7" s="165"/>
      <c r="C7" s="165"/>
      <c r="D7" s="165"/>
      <c r="E7" s="165"/>
      <c r="F7" s="165"/>
      <c r="G7" s="165"/>
      <c r="H7" s="165"/>
      <c r="I7" s="165"/>
    </row>
    <row r="8" spans="1:9" ht="18" x14ac:dyDescent="0.25">
      <c r="A8" s="4"/>
      <c r="B8" s="4"/>
      <c r="C8" s="4"/>
      <c r="D8" s="4"/>
      <c r="E8" s="4"/>
      <c r="F8" s="4"/>
      <c r="G8" s="4"/>
      <c r="H8" s="5"/>
      <c r="I8" s="5"/>
    </row>
    <row r="9" spans="1:9" ht="25.5" x14ac:dyDescent="0.25">
      <c r="A9" s="23" t="s">
        <v>13</v>
      </c>
      <c r="B9" s="22" t="s">
        <v>14</v>
      </c>
      <c r="C9" s="22" t="s">
        <v>15</v>
      </c>
      <c r="D9" s="22" t="s">
        <v>11</v>
      </c>
      <c r="E9" s="23" t="s">
        <v>148</v>
      </c>
      <c r="F9" s="23" t="s">
        <v>143</v>
      </c>
      <c r="G9" s="23" t="s">
        <v>152</v>
      </c>
      <c r="H9" s="23" t="s">
        <v>146</v>
      </c>
      <c r="I9" s="23" t="s">
        <v>153</v>
      </c>
    </row>
    <row r="10" spans="1:9" ht="15.75" x14ac:dyDescent="0.25">
      <c r="A10" s="59"/>
      <c r="B10" s="60"/>
      <c r="C10" s="60"/>
      <c r="D10" s="60" t="s">
        <v>60</v>
      </c>
      <c r="E10" s="61">
        <f>SUM(E11,E23)</f>
        <v>367802.1</v>
      </c>
      <c r="F10" s="61">
        <v>725784</v>
      </c>
      <c r="G10" s="61">
        <f>SUM(G11,G23)</f>
        <v>500013</v>
      </c>
      <c r="H10" s="61">
        <f>SUM(H11,H23)</f>
        <v>373619</v>
      </c>
      <c r="I10" s="61">
        <f>I11</f>
        <v>375744</v>
      </c>
    </row>
    <row r="11" spans="1:9" ht="15.75" customHeight="1" x14ac:dyDescent="0.25">
      <c r="A11" s="11">
        <v>6</v>
      </c>
      <c r="B11" s="11"/>
      <c r="C11" s="11"/>
      <c r="D11" s="11" t="s">
        <v>16</v>
      </c>
      <c r="E11" s="44">
        <f>SUM(E12,E14,E16,E18,E21)</f>
        <v>367802.1</v>
      </c>
      <c r="F11" s="44">
        <v>725784</v>
      </c>
      <c r="G11" s="44">
        <f>SUM(G12,G14,G16,G18,G21)</f>
        <v>500013</v>
      </c>
      <c r="H11" s="44">
        <f>SUM(H12,H14,H16,H18,H21)</f>
        <v>373619</v>
      </c>
      <c r="I11" s="44">
        <f>SUM(I12,I16,I21)</f>
        <v>375744</v>
      </c>
    </row>
    <row r="12" spans="1:9" ht="36.75" customHeight="1" x14ac:dyDescent="0.25">
      <c r="A12" s="15"/>
      <c r="B12" s="15">
        <v>63</v>
      </c>
      <c r="C12" s="15"/>
      <c r="D12" s="15" t="s">
        <v>116</v>
      </c>
      <c r="E12" s="43">
        <v>173340</v>
      </c>
      <c r="F12" s="43">
        <v>314888</v>
      </c>
      <c r="G12" s="43">
        <v>123662</v>
      </c>
      <c r="H12" s="43">
        <v>29000</v>
      </c>
      <c r="I12" s="43">
        <v>29000</v>
      </c>
    </row>
    <row r="13" spans="1:9" ht="15.75" customHeight="1" x14ac:dyDescent="0.25">
      <c r="A13" s="15"/>
      <c r="B13" s="15"/>
      <c r="C13" s="15" t="s">
        <v>119</v>
      </c>
      <c r="D13" s="15" t="s">
        <v>120</v>
      </c>
      <c r="E13" s="43">
        <v>173340</v>
      </c>
      <c r="F13" s="43">
        <v>314888</v>
      </c>
      <c r="G13" s="43">
        <v>123662</v>
      </c>
      <c r="H13" s="43">
        <v>29000</v>
      </c>
      <c r="I13" s="43">
        <v>29000</v>
      </c>
    </row>
    <row r="14" spans="1:9" ht="15.75" customHeight="1" x14ac:dyDescent="0.25">
      <c r="A14" s="11"/>
      <c r="B14" s="15">
        <v>64</v>
      </c>
      <c r="C14" s="11"/>
      <c r="D14" s="15" t="s">
        <v>47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</row>
    <row r="15" spans="1:9" ht="15.75" customHeight="1" x14ac:dyDescent="0.25">
      <c r="A15" s="11"/>
      <c r="B15" s="11"/>
      <c r="C15" s="15" t="s">
        <v>52</v>
      </c>
      <c r="D15" s="13" t="s">
        <v>45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</row>
    <row r="16" spans="1:9" ht="51" customHeight="1" x14ac:dyDescent="0.25">
      <c r="A16" s="12"/>
      <c r="B16" s="12">
        <v>65</v>
      </c>
      <c r="C16" s="13"/>
      <c r="D16" s="17" t="s">
        <v>159</v>
      </c>
      <c r="E16" s="43">
        <v>0</v>
      </c>
      <c r="F16" s="43">
        <v>0</v>
      </c>
      <c r="G16" s="43">
        <v>2010</v>
      </c>
      <c r="H16" s="43">
        <v>2310</v>
      </c>
      <c r="I16" s="43">
        <v>2510</v>
      </c>
    </row>
    <row r="17" spans="1:9" x14ac:dyDescent="0.25">
      <c r="A17" s="12"/>
      <c r="B17" s="27"/>
      <c r="C17" s="13" t="s">
        <v>160</v>
      </c>
      <c r="D17" s="17" t="s">
        <v>161</v>
      </c>
      <c r="E17" s="43">
        <v>0</v>
      </c>
      <c r="F17" s="43">
        <v>0</v>
      </c>
      <c r="G17" s="43">
        <v>2010</v>
      </c>
      <c r="H17" s="43">
        <v>2310</v>
      </c>
      <c r="I17" s="43">
        <v>2510</v>
      </c>
    </row>
    <row r="18" spans="1:9" ht="38.25" x14ac:dyDescent="0.25">
      <c r="A18" s="12"/>
      <c r="B18" s="12">
        <v>66</v>
      </c>
      <c r="C18" s="13"/>
      <c r="D18" s="17" t="s">
        <v>46</v>
      </c>
      <c r="E18" s="43">
        <f>SUM(E19,E20)</f>
        <v>5225.93</v>
      </c>
      <c r="F18" s="43">
        <v>5501</v>
      </c>
      <c r="G18" s="43">
        <v>0</v>
      </c>
      <c r="H18" s="43">
        <v>0</v>
      </c>
      <c r="I18" s="43">
        <v>0</v>
      </c>
    </row>
    <row r="19" spans="1:9" x14ac:dyDescent="0.25">
      <c r="A19" s="12"/>
      <c r="B19" s="27"/>
      <c r="C19" s="13" t="s">
        <v>52</v>
      </c>
      <c r="D19" s="17" t="s">
        <v>45</v>
      </c>
      <c r="E19" s="43">
        <v>5225.93</v>
      </c>
      <c r="F19" s="43">
        <v>5501</v>
      </c>
      <c r="G19" s="43">
        <v>0</v>
      </c>
      <c r="H19" s="43">
        <v>0</v>
      </c>
      <c r="I19" s="43">
        <v>0</v>
      </c>
    </row>
    <row r="20" spans="1:9" x14ac:dyDescent="0.25">
      <c r="A20" s="12"/>
      <c r="B20" s="27"/>
      <c r="C20" s="13" t="s">
        <v>131</v>
      </c>
      <c r="D20" s="13" t="s">
        <v>132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</row>
    <row r="21" spans="1:9" ht="38.25" x14ac:dyDescent="0.25">
      <c r="A21" s="12"/>
      <c r="B21" s="12">
        <v>67</v>
      </c>
      <c r="C21" s="13"/>
      <c r="D21" s="15" t="s">
        <v>42</v>
      </c>
      <c r="E21" s="43">
        <v>189236.17</v>
      </c>
      <c r="F21" s="43">
        <v>405395</v>
      </c>
      <c r="G21" s="43">
        <v>374341</v>
      </c>
      <c r="H21" s="43">
        <v>342309</v>
      </c>
      <c r="I21" s="43">
        <v>344234</v>
      </c>
    </row>
    <row r="22" spans="1:9" x14ac:dyDescent="0.25">
      <c r="A22" s="12"/>
      <c r="B22" s="12"/>
      <c r="C22" s="13" t="s">
        <v>51</v>
      </c>
      <c r="D22" s="17" t="s">
        <v>17</v>
      </c>
      <c r="E22" s="43">
        <v>189236.17</v>
      </c>
      <c r="F22" s="43">
        <v>405395</v>
      </c>
      <c r="G22" s="43">
        <v>374341</v>
      </c>
      <c r="H22" s="43">
        <v>342309</v>
      </c>
      <c r="I22" s="43">
        <v>344234</v>
      </c>
    </row>
    <row r="23" spans="1:9" x14ac:dyDescent="0.25">
      <c r="A23" s="11">
        <v>9</v>
      </c>
      <c r="B23" s="15"/>
      <c r="C23" s="13"/>
      <c r="D23" s="13" t="s">
        <v>57</v>
      </c>
      <c r="E23" s="44"/>
      <c r="F23" s="43"/>
      <c r="G23" s="43"/>
      <c r="H23" s="43"/>
      <c r="I23" s="45"/>
    </row>
    <row r="24" spans="1:9" x14ac:dyDescent="0.25">
      <c r="A24" s="15"/>
      <c r="B24" s="15">
        <v>92</v>
      </c>
      <c r="C24" s="13"/>
      <c r="D24" s="13" t="s">
        <v>58</v>
      </c>
      <c r="E24" s="43"/>
      <c r="F24" s="43"/>
      <c r="G24" s="43"/>
      <c r="H24" s="43"/>
      <c r="I24" s="45"/>
    </row>
    <row r="25" spans="1:9" ht="25.5" x14ac:dyDescent="0.25">
      <c r="A25" s="15"/>
      <c r="B25" s="15"/>
      <c r="C25" s="13">
        <v>92</v>
      </c>
      <c r="D25" s="17" t="s">
        <v>59</v>
      </c>
      <c r="E25" s="43"/>
      <c r="F25" s="43"/>
      <c r="G25" s="43"/>
      <c r="H25" s="43"/>
      <c r="I25" s="45"/>
    </row>
    <row r="26" spans="1:9" x14ac:dyDescent="0.25">
      <c r="A26" s="135"/>
      <c r="B26" s="135"/>
      <c r="C26" s="136"/>
      <c r="D26" s="137"/>
      <c r="E26" s="138"/>
      <c r="F26" s="138"/>
      <c r="G26" s="138"/>
      <c r="H26" s="138"/>
      <c r="I26" s="139"/>
    </row>
    <row r="27" spans="1:9" x14ac:dyDescent="0.25">
      <c r="A27" s="135"/>
      <c r="B27" s="135"/>
      <c r="C27" s="136"/>
      <c r="D27" s="137"/>
      <c r="E27" s="138"/>
      <c r="F27" s="138"/>
      <c r="G27" s="138"/>
      <c r="H27" s="138"/>
      <c r="I27" s="139"/>
    </row>
    <row r="28" spans="1:9" x14ac:dyDescent="0.25">
      <c r="A28" s="135"/>
      <c r="B28" s="135"/>
      <c r="C28" s="136"/>
      <c r="D28" s="137"/>
      <c r="E28" s="138"/>
      <c r="F28" s="138"/>
      <c r="G28" s="138"/>
      <c r="H28" s="138"/>
      <c r="I28" s="139"/>
    </row>
    <row r="29" spans="1:9" ht="15.75" customHeight="1" x14ac:dyDescent="0.25">
      <c r="A29" s="143" t="s">
        <v>18</v>
      </c>
      <c r="B29" s="165"/>
      <c r="C29" s="165"/>
      <c r="D29" s="165"/>
      <c r="E29" s="165"/>
      <c r="F29" s="165"/>
      <c r="G29" s="165"/>
      <c r="H29" s="165"/>
      <c r="I29" s="165"/>
    </row>
    <row r="30" spans="1:9" ht="18" x14ac:dyDescent="0.25">
      <c r="A30" s="4"/>
      <c r="B30" s="4"/>
      <c r="C30" s="4"/>
      <c r="D30" s="4"/>
      <c r="E30" s="4"/>
      <c r="F30" s="4"/>
      <c r="G30" s="4"/>
      <c r="H30" s="5"/>
      <c r="I30" s="5"/>
    </row>
    <row r="31" spans="1:9" ht="25.5" x14ac:dyDescent="0.25">
      <c r="A31" s="23" t="s">
        <v>13</v>
      </c>
      <c r="B31" s="22" t="s">
        <v>14</v>
      </c>
      <c r="C31" s="22" t="s">
        <v>15</v>
      </c>
      <c r="D31" s="22" t="s">
        <v>19</v>
      </c>
      <c r="E31" s="23" t="s">
        <v>148</v>
      </c>
      <c r="F31" s="23" t="s">
        <v>143</v>
      </c>
      <c r="G31" s="23" t="s">
        <v>152</v>
      </c>
      <c r="H31" s="23" t="s">
        <v>146</v>
      </c>
      <c r="I31" s="23" t="s">
        <v>153</v>
      </c>
    </row>
    <row r="32" spans="1:9" ht="15.75" x14ac:dyDescent="0.25">
      <c r="A32" s="62"/>
      <c r="B32" s="63"/>
      <c r="C32" s="63"/>
      <c r="D32" s="63" t="s">
        <v>3</v>
      </c>
      <c r="E32" s="64">
        <f t="shared" ref="E32:I32" si="0">SUM(E33,E47)</f>
        <v>369208.45</v>
      </c>
      <c r="F32" s="64">
        <v>725784</v>
      </c>
      <c r="G32" s="64">
        <f>SUM(G33,G47)</f>
        <v>500013</v>
      </c>
      <c r="H32" s="64">
        <f t="shared" si="0"/>
        <v>373619</v>
      </c>
      <c r="I32" s="64">
        <f t="shared" si="0"/>
        <v>375744</v>
      </c>
    </row>
    <row r="33" spans="1:9" ht="15.75" customHeight="1" x14ac:dyDescent="0.25">
      <c r="A33" s="11">
        <v>3</v>
      </c>
      <c r="B33" s="11"/>
      <c r="C33" s="11"/>
      <c r="D33" s="11" t="s">
        <v>20</v>
      </c>
      <c r="E33" s="44">
        <f t="shared" ref="E33:I33" si="1">SUM(E34,E36,E44)</f>
        <v>186329.45</v>
      </c>
      <c r="F33" s="44">
        <v>234296</v>
      </c>
      <c r="G33" s="44">
        <f>SUM(G34,G36,G44)</f>
        <v>337851</v>
      </c>
      <c r="H33" s="44">
        <f t="shared" si="1"/>
        <v>339619</v>
      </c>
      <c r="I33" s="44">
        <f t="shared" si="1"/>
        <v>341744</v>
      </c>
    </row>
    <row r="34" spans="1:9" ht="15.75" customHeight="1" x14ac:dyDescent="0.25">
      <c r="A34" s="11"/>
      <c r="B34" s="11">
        <v>31</v>
      </c>
      <c r="C34" s="15"/>
      <c r="D34" s="11" t="s">
        <v>21</v>
      </c>
      <c r="E34" s="44">
        <v>151413.14000000001</v>
      </c>
      <c r="F34" s="44">
        <v>188116</v>
      </c>
      <c r="G34" s="44">
        <v>283635</v>
      </c>
      <c r="H34" s="44">
        <v>285053</v>
      </c>
      <c r="I34" s="44">
        <v>286478</v>
      </c>
    </row>
    <row r="35" spans="1:9" x14ac:dyDescent="0.25">
      <c r="A35" s="12"/>
      <c r="B35" s="12"/>
      <c r="C35" s="13" t="s">
        <v>51</v>
      </c>
      <c r="D35" s="13" t="s">
        <v>17</v>
      </c>
      <c r="E35" s="43">
        <v>151413.14000000001</v>
      </c>
      <c r="F35" s="43">
        <v>188116</v>
      </c>
      <c r="G35" s="43">
        <v>283635</v>
      </c>
      <c r="H35" s="43">
        <v>285053</v>
      </c>
      <c r="I35" s="43">
        <v>286478</v>
      </c>
    </row>
    <row r="36" spans="1:9" x14ac:dyDescent="0.25">
      <c r="A36" s="12"/>
      <c r="B36" s="27">
        <v>32</v>
      </c>
      <c r="C36" s="13"/>
      <c r="D36" s="27" t="s">
        <v>33</v>
      </c>
      <c r="E36" s="44">
        <f>SUM(E37,E38,E40,E41,E42,E43)</f>
        <v>34121.230000000003</v>
      </c>
      <c r="F36" s="44">
        <v>45279</v>
      </c>
      <c r="G36" s="44">
        <f>SUM(G37,G38,G39,G40,G41,G42,G43)</f>
        <v>54206</v>
      </c>
      <c r="H36" s="44">
        <f>SUM(H37,H38,H39,H40,H41,H42,H43)</f>
        <v>54556</v>
      </c>
      <c r="I36" s="44">
        <f>SUM(I37,I38,I39,I40,I41,I42,I43)</f>
        <v>55256</v>
      </c>
    </row>
    <row r="37" spans="1:9" x14ac:dyDescent="0.25">
      <c r="A37" s="12"/>
      <c r="B37" s="27"/>
      <c r="C37" s="13" t="s">
        <v>51</v>
      </c>
      <c r="D37" s="12" t="s">
        <v>17</v>
      </c>
      <c r="E37" s="43">
        <v>26235.99</v>
      </c>
      <c r="F37" s="43">
        <v>33023</v>
      </c>
      <c r="G37" s="43">
        <v>44450</v>
      </c>
      <c r="H37" s="43">
        <v>45000</v>
      </c>
      <c r="I37" s="43">
        <v>45500</v>
      </c>
    </row>
    <row r="38" spans="1:9" x14ac:dyDescent="0.25">
      <c r="A38" s="12"/>
      <c r="B38" s="27"/>
      <c r="C38" s="13" t="s">
        <v>52</v>
      </c>
      <c r="D38" s="13" t="s">
        <v>45</v>
      </c>
      <c r="E38" s="43">
        <v>3225.37</v>
      </c>
      <c r="F38" s="43">
        <v>4600</v>
      </c>
      <c r="G38" s="43">
        <v>0</v>
      </c>
      <c r="H38" s="43">
        <v>0</v>
      </c>
      <c r="I38" s="43">
        <v>0</v>
      </c>
    </row>
    <row r="39" spans="1:9" x14ac:dyDescent="0.25">
      <c r="A39" s="12"/>
      <c r="B39" s="27"/>
      <c r="C39" s="13" t="s">
        <v>160</v>
      </c>
      <c r="D39" s="17" t="s">
        <v>161</v>
      </c>
      <c r="E39" s="43"/>
      <c r="F39" s="43"/>
      <c r="G39" s="43">
        <v>2000</v>
      </c>
      <c r="H39" s="43">
        <v>2300</v>
      </c>
      <c r="I39" s="43">
        <v>2500</v>
      </c>
    </row>
    <row r="40" spans="1:9" x14ac:dyDescent="0.25">
      <c r="A40" s="12"/>
      <c r="B40" s="27"/>
      <c r="C40" s="13" t="s">
        <v>117</v>
      </c>
      <c r="D40" s="46" t="s">
        <v>118</v>
      </c>
      <c r="E40" s="43">
        <v>1592.69</v>
      </c>
      <c r="F40" s="43">
        <v>2256</v>
      </c>
      <c r="G40" s="43">
        <v>2256</v>
      </c>
      <c r="H40" s="43">
        <v>2256</v>
      </c>
      <c r="I40" s="43">
        <v>2256</v>
      </c>
    </row>
    <row r="41" spans="1:9" x14ac:dyDescent="0.25">
      <c r="A41" s="12"/>
      <c r="B41" s="27"/>
      <c r="C41" s="13" t="s">
        <v>119</v>
      </c>
      <c r="D41" s="13" t="s">
        <v>120</v>
      </c>
      <c r="E41" s="43">
        <v>1972.06</v>
      </c>
      <c r="F41" s="43">
        <v>5400</v>
      </c>
      <c r="G41" s="43">
        <v>5500</v>
      </c>
      <c r="H41" s="43">
        <v>5000</v>
      </c>
      <c r="I41" s="43">
        <v>5000</v>
      </c>
    </row>
    <row r="42" spans="1:9" ht="24.75" customHeight="1" x14ac:dyDescent="0.25">
      <c r="A42" s="12"/>
      <c r="B42" s="27"/>
      <c r="C42" s="13" t="s">
        <v>131</v>
      </c>
      <c r="D42" s="13" t="s">
        <v>145</v>
      </c>
      <c r="E42" s="43"/>
      <c r="F42" s="43">
        <v>0</v>
      </c>
      <c r="G42" s="43">
        <v>0</v>
      </c>
      <c r="H42" s="43">
        <v>0</v>
      </c>
      <c r="I42" s="43">
        <v>0</v>
      </c>
    </row>
    <row r="43" spans="1:9" ht="21.75" customHeight="1" x14ac:dyDescent="0.25">
      <c r="A43" s="12"/>
      <c r="B43" s="27"/>
      <c r="C43" s="13" t="s">
        <v>54</v>
      </c>
      <c r="D43" s="17" t="s">
        <v>49</v>
      </c>
      <c r="E43" s="43">
        <v>1095.1199999999999</v>
      </c>
      <c r="F43" s="43">
        <v>0</v>
      </c>
      <c r="G43" s="43">
        <v>0</v>
      </c>
      <c r="H43" s="43">
        <v>0</v>
      </c>
      <c r="I43" s="43">
        <v>0</v>
      </c>
    </row>
    <row r="44" spans="1:9" ht="17.25" customHeight="1" x14ac:dyDescent="0.25">
      <c r="A44" s="12"/>
      <c r="B44" s="27">
        <v>34</v>
      </c>
      <c r="C44" s="13"/>
      <c r="D44" s="47" t="s">
        <v>50</v>
      </c>
      <c r="E44" s="44">
        <v>795.08</v>
      </c>
      <c r="F44" s="44">
        <v>901</v>
      </c>
      <c r="G44" s="44">
        <v>10</v>
      </c>
      <c r="H44" s="44">
        <v>10</v>
      </c>
      <c r="I44" s="44">
        <v>10</v>
      </c>
    </row>
    <row r="45" spans="1:9" s="93" customFormat="1" ht="29.25" customHeight="1" x14ac:dyDescent="0.25">
      <c r="A45" s="12"/>
      <c r="B45" s="27"/>
      <c r="C45" s="13" t="s">
        <v>52</v>
      </c>
      <c r="D45" s="13" t="s">
        <v>45</v>
      </c>
      <c r="E45" s="43">
        <v>795.08</v>
      </c>
      <c r="F45" s="43">
        <v>901</v>
      </c>
      <c r="G45" s="43">
        <v>0</v>
      </c>
      <c r="H45" s="43">
        <v>0</v>
      </c>
      <c r="I45" s="43">
        <v>0</v>
      </c>
    </row>
    <row r="46" spans="1:9" s="93" customFormat="1" ht="29.25" customHeight="1" x14ac:dyDescent="0.25">
      <c r="A46" s="12"/>
      <c r="B46" s="27"/>
      <c r="C46" s="13" t="s">
        <v>160</v>
      </c>
      <c r="D46" s="17" t="s">
        <v>161</v>
      </c>
      <c r="E46" s="43">
        <v>0</v>
      </c>
      <c r="F46" s="43">
        <v>0</v>
      </c>
      <c r="G46" s="43">
        <v>10</v>
      </c>
      <c r="H46" s="43">
        <v>10</v>
      </c>
      <c r="I46" s="43">
        <v>10</v>
      </c>
    </row>
    <row r="47" spans="1:9" s="93" customFormat="1" ht="29.25" customHeight="1" x14ac:dyDescent="0.25">
      <c r="A47" s="27">
        <v>4</v>
      </c>
      <c r="B47" s="27"/>
      <c r="C47" s="98"/>
      <c r="D47" s="98" t="s">
        <v>22</v>
      </c>
      <c r="E47" s="44">
        <f>SUM(E48,E52)</f>
        <v>182879</v>
      </c>
      <c r="F47" s="44">
        <v>491488</v>
      </c>
      <c r="G47" s="44">
        <f>SUM(G48,G52)</f>
        <v>162162</v>
      </c>
      <c r="H47" s="44">
        <f>SUM(H48,H52)</f>
        <v>34000</v>
      </c>
      <c r="I47" s="44">
        <f>SUM(I48,I52)</f>
        <v>34000</v>
      </c>
    </row>
    <row r="48" spans="1:9" x14ac:dyDescent="0.25">
      <c r="A48" s="27"/>
      <c r="B48" s="27">
        <v>41</v>
      </c>
      <c r="C48" s="98"/>
      <c r="D48" s="98" t="s">
        <v>141</v>
      </c>
      <c r="E48" s="44">
        <f>SUM(E49,E50,E51)</f>
        <v>155705.10999999999</v>
      </c>
      <c r="F48" s="44">
        <v>76250</v>
      </c>
      <c r="G48" s="44">
        <f>SUM(G49,G50,G51)</f>
        <v>26150</v>
      </c>
      <c r="H48" s="44">
        <v>0</v>
      </c>
      <c r="I48" s="44">
        <v>0</v>
      </c>
    </row>
    <row r="49" spans="1:9" x14ac:dyDescent="0.25">
      <c r="A49" s="12"/>
      <c r="B49" s="27"/>
      <c r="C49" s="13" t="s">
        <v>51</v>
      </c>
      <c r="D49" s="12" t="s">
        <v>17</v>
      </c>
      <c r="E49" s="43">
        <v>5705.11</v>
      </c>
      <c r="F49" s="43">
        <v>60500</v>
      </c>
      <c r="G49" s="43">
        <v>3000</v>
      </c>
      <c r="H49" s="43">
        <v>0</v>
      </c>
      <c r="I49" s="43">
        <v>0</v>
      </c>
    </row>
    <row r="50" spans="1:9" x14ac:dyDescent="0.25">
      <c r="A50" s="12"/>
      <c r="B50" s="27"/>
      <c r="C50" s="13" t="s">
        <v>52</v>
      </c>
      <c r="D50" s="13" t="s">
        <v>45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</row>
    <row r="51" spans="1:9" x14ac:dyDescent="0.25">
      <c r="A51" s="12"/>
      <c r="B51" s="27"/>
      <c r="C51" s="13" t="s">
        <v>119</v>
      </c>
      <c r="D51" s="13" t="s">
        <v>120</v>
      </c>
      <c r="E51" s="43">
        <v>150000</v>
      </c>
      <c r="F51" s="43">
        <v>15750</v>
      </c>
      <c r="G51" s="43">
        <v>23150</v>
      </c>
      <c r="H51" s="43">
        <v>0</v>
      </c>
      <c r="I51" s="43">
        <v>0</v>
      </c>
    </row>
    <row r="52" spans="1:9" ht="25.5" x14ac:dyDescent="0.25">
      <c r="A52" s="14"/>
      <c r="B52" s="14">
        <v>42</v>
      </c>
      <c r="C52" s="14"/>
      <c r="D52" s="25" t="s">
        <v>121</v>
      </c>
      <c r="E52" s="44">
        <f t="shared" ref="E52:I52" si="2">SUM(E53,E54,E55,E56)</f>
        <v>27173.89</v>
      </c>
      <c r="F52" s="44">
        <v>415238</v>
      </c>
      <c r="G52" s="44">
        <f>SUM(G53,G54,G55,G56)</f>
        <v>136012</v>
      </c>
      <c r="H52" s="44">
        <f t="shared" si="2"/>
        <v>34000</v>
      </c>
      <c r="I52" s="44">
        <f t="shared" si="2"/>
        <v>34000</v>
      </c>
    </row>
    <row r="53" spans="1:9" x14ac:dyDescent="0.25">
      <c r="A53" s="15"/>
      <c r="B53" s="15"/>
      <c r="C53" s="15" t="s">
        <v>51</v>
      </c>
      <c r="D53" s="12" t="s">
        <v>17</v>
      </c>
      <c r="E53" s="43">
        <v>6313.08</v>
      </c>
      <c r="F53" s="43">
        <v>121500</v>
      </c>
      <c r="G53" s="43">
        <v>41000</v>
      </c>
      <c r="H53" s="43">
        <v>10000</v>
      </c>
      <c r="I53" s="45">
        <v>10000</v>
      </c>
    </row>
    <row r="54" spans="1:9" x14ac:dyDescent="0.25">
      <c r="A54" s="15"/>
      <c r="B54" s="15"/>
      <c r="C54" s="13" t="s">
        <v>119</v>
      </c>
      <c r="D54" s="13" t="s">
        <v>120</v>
      </c>
      <c r="E54" s="43">
        <v>20860.810000000001</v>
      </c>
      <c r="F54" s="43">
        <v>293738</v>
      </c>
      <c r="G54" s="43">
        <v>95012</v>
      </c>
      <c r="H54" s="43">
        <v>24000</v>
      </c>
      <c r="I54" s="45">
        <v>24000</v>
      </c>
    </row>
    <row r="55" spans="1:9" x14ac:dyDescent="0.25">
      <c r="A55" s="15"/>
      <c r="B55" s="15"/>
      <c r="C55" s="13" t="s">
        <v>52</v>
      </c>
      <c r="D55" s="13" t="s">
        <v>45</v>
      </c>
      <c r="E55" s="43">
        <v>0</v>
      </c>
      <c r="F55" s="43">
        <v>0</v>
      </c>
      <c r="G55" s="43">
        <v>0</v>
      </c>
      <c r="H55" s="43">
        <v>0</v>
      </c>
      <c r="I55" s="45">
        <v>0</v>
      </c>
    </row>
    <row r="56" spans="1:9" ht="25.5" x14ac:dyDescent="0.25">
      <c r="A56" s="15"/>
      <c r="B56" s="15"/>
      <c r="C56" s="13" t="s">
        <v>54</v>
      </c>
      <c r="D56" s="17" t="s">
        <v>59</v>
      </c>
      <c r="E56" s="43">
        <v>0</v>
      </c>
      <c r="F56" s="43">
        <v>0</v>
      </c>
      <c r="G56" s="43">
        <v>0</v>
      </c>
      <c r="H56" s="43">
        <v>0</v>
      </c>
      <c r="I56" s="45">
        <v>0</v>
      </c>
    </row>
  </sheetData>
  <mergeCells count="5">
    <mergeCell ref="A1:I1"/>
    <mergeCell ref="A3:I3"/>
    <mergeCell ref="A5:I5"/>
    <mergeCell ref="A7:I7"/>
    <mergeCell ref="A29:I29"/>
  </mergeCells>
  <pageMargins left="0.7" right="0.7" top="0.75" bottom="0.75" header="0.3" footer="0.3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5"/>
  <sheetViews>
    <sheetView workbookViewId="0">
      <selection sqref="A1:F1"/>
    </sheetView>
  </sheetViews>
  <sheetFormatPr defaultRowHeight="15" x14ac:dyDescent="0.25"/>
  <cols>
    <col min="1" max="1" width="37.7109375" customWidth="1"/>
    <col min="2" max="2" width="25.28515625" customWidth="1"/>
    <col min="3" max="3" width="22.5703125" customWidth="1"/>
    <col min="4" max="4" width="22.85546875" customWidth="1"/>
    <col min="5" max="5" width="17.42578125" customWidth="1"/>
    <col min="6" max="6" width="15.7109375" customWidth="1"/>
  </cols>
  <sheetData>
    <row r="1" spans="1:6" ht="42" customHeight="1" x14ac:dyDescent="0.25">
      <c r="A1" s="143" t="s">
        <v>165</v>
      </c>
      <c r="B1" s="143"/>
      <c r="C1" s="143"/>
      <c r="D1" s="143"/>
      <c r="E1" s="143"/>
      <c r="F1" s="143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43" t="s">
        <v>30</v>
      </c>
      <c r="B3" s="143"/>
      <c r="C3" s="143"/>
      <c r="D3" s="143"/>
      <c r="E3" s="163"/>
      <c r="F3" s="163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43" t="s">
        <v>12</v>
      </c>
      <c r="B5" s="164"/>
      <c r="C5" s="164"/>
      <c r="D5" s="164"/>
      <c r="E5" s="164"/>
      <c r="F5" s="164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143" t="s">
        <v>23</v>
      </c>
      <c r="B7" s="165"/>
      <c r="C7" s="165"/>
      <c r="D7" s="165"/>
      <c r="E7" s="165"/>
      <c r="F7" s="165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3" t="s">
        <v>24</v>
      </c>
      <c r="B9" s="23" t="s">
        <v>148</v>
      </c>
      <c r="C9" s="23" t="s">
        <v>143</v>
      </c>
      <c r="D9" s="23" t="s">
        <v>152</v>
      </c>
      <c r="E9" s="23" t="s">
        <v>146</v>
      </c>
      <c r="F9" s="23" t="s">
        <v>153</v>
      </c>
    </row>
    <row r="10" spans="1:6" ht="15.75" customHeight="1" x14ac:dyDescent="0.25">
      <c r="A10" s="49" t="s">
        <v>25</v>
      </c>
      <c r="B10" s="50">
        <v>369208.45</v>
      </c>
      <c r="C10" s="50">
        <v>725784</v>
      </c>
      <c r="D10" s="50">
        <v>500013</v>
      </c>
      <c r="E10" s="50">
        <v>373619</v>
      </c>
      <c r="F10" s="50">
        <v>375744</v>
      </c>
    </row>
    <row r="11" spans="1:6" ht="15.75" customHeight="1" x14ac:dyDescent="0.25">
      <c r="A11" s="11" t="s">
        <v>122</v>
      </c>
      <c r="B11" s="43">
        <v>369208.45</v>
      </c>
      <c r="C11" s="43">
        <v>725784</v>
      </c>
      <c r="D11" s="43">
        <v>500013</v>
      </c>
      <c r="E11" s="43">
        <v>373619</v>
      </c>
      <c r="F11" s="43">
        <v>375744</v>
      </c>
    </row>
    <row r="12" spans="1:6" x14ac:dyDescent="0.25">
      <c r="A12" s="17" t="s">
        <v>123</v>
      </c>
      <c r="B12" s="43">
        <v>369208.45</v>
      </c>
      <c r="C12" s="43">
        <v>725784</v>
      </c>
      <c r="D12" s="43">
        <v>500013</v>
      </c>
      <c r="E12" s="43">
        <v>373619</v>
      </c>
      <c r="F12" s="43">
        <v>375744</v>
      </c>
    </row>
    <row r="13" spans="1:6" x14ac:dyDescent="0.25">
      <c r="A13" s="16"/>
      <c r="B13" s="9"/>
      <c r="C13" s="9"/>
      <c r="D13" s="9"/>
      <c r="E13" s="9"/>
      <c r="F13" s="9"/>
    </row>
    <row r="14" spans="1:6" x14ac:dyDescent="0.25">
      <c r="A14" s="11"/>
      <c r="B14" s="9"/>
      <c r="C14" s="9"/>
      <c r="D14" s="9"/>
      <c r="E14" s="9"/>
      <c r="F14" s="10"/>
    </row>
    <row r="15" spans="1:6" x14ac:dyDescent="0.25">
      <c r="A15" s="18"/>
      <c r="B15" s="9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43" t="s">
        <v>165</v>
      </c>
      <c r="B1" s="143"/>
      <c r="C1" s="143"/>
      <c r="D1" s="143"/>
      <c r="E1" s="143"/>
      <c r="F1" s="143"/>
      <c r="G1" s="143"/>
      <c r="H1" s="143"/>
      <c r="I1" s="143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143" t="s">
        <v>30</v>
      </c>
      <c r="B3" s="143"/>
      <c r="C3" s="143"/>
      <c r="D3" s="143"/>
      <c r="E3" s="143"/>
      <c r="F3" s="143"/>
      <c r="G3" s="143"/>
      <c r="H3" s="163"/>
      <c r="I3" s="163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143" t="s">
        <v>26</v>
      </c>
      <c r="B5" s="164"/>
      <c r="C5" s="164"/>
      <c r="D5" s="164"/>
      <c r="E5" s="164"/>
      <c r="F5" s="164"/>
      <c r="G5" s="164"/>
      <c r="H5" s="164"/>
      <c r="I5" s="164"/>
    </row>
    <row r="6" spans="1:9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9" ht="25.5" x14ac:dyDescent="0.25">
      <c r="A7" s="23" t="s">
        <v>13</v>
      </c>
      <c r="B7" s="22" t="s">
        <v>14</v>
      </c>
      <c r="C7" s="22" t="s">
        <v>15</v>
      </c>
      <c r="D7" s="22" t="s">
        <v>44</v>
      </c>
      <c r="E7" s="23" t="s">
        <v>148</v>
      </c>
      <c r="F7" s="23" t="s">
        <v>143</v>
      </c>
      <c r="G7" s="23" t="s">
        <v>152</v>
      </c>
      <c r="H7" s="23" t="s">
        <v>146</v>
      </c>
      <c r="I7" s="23" t="s">
        <v>153</v>
      </c>
    </row>
    <row r="8" spans="1:9" ht="25.5" x14ac:dyDescent="0.25">
      <c r="A8" s="11">
        <v>8</v>
      </c>
      <c r="B8" s="11"/>
      <c r="C8" s="11"/>
      <c r="D8" s="11" t="s">
        <v>27</v>
      </c>
      <c r="E8" s="9"/>
      <c r="F8" s="9"/>
      <c r="G8" s="9"/>
      <c r="H8" s="9"/>
      <c r="I8" s="9"/>
    </row>
    <row r="9" spans="1:9" x14ac:dyDescent="0.25">
      <c r="A9" s="11"/>
      <c r="B9" s="15">
        <v>84</v>
      </c>
      <c r="C9" s="15"/>
      <c r="D9" s="15" t="s">
        <v>34</v>
      </c>
      <c r="E9" s="9"/>
      <c r="F9" s="9"/>
      <c r="G9" s="9"/>
      <c r="H9" s="9"/>
      <c r="I9" s="9"/>
    </row>
    <row r="10" spans="1:9" ht="25.5" x14ac:dyDescent="0.25">
      <c r="A10" s="12"/>
      <c r="B10" s="12"/>
      <c r="C10" s="13">
        <v>81</v>
      </c>
      <c r="D10" s="17" t="s">
        <v>35</v>
      </c>
      <c r="E10" s="9"/>
      <c r="F10" s="9"/>
      <c r="G10" s="9"/>
      <c r="H10" s="9"/>
      <c r="I10" s="9"/>
    </row>
    <row r="11" spans="1:9" ht="25.5" x14ac:dyDescent="0.25">
      <c r="A11" s="14">
        <v>5</v>
      </c>
      <c r="B11" s="14"/>
      <c r="C11" s="14"/>
      <c r="D11" s="25" t="s">
        <v>28</v>
      </c>
      <c r="E11" s="9"/>
      <c r="F11" s="9"/>
      <c r="G11" s="9"/>
      <c r="H11" s="9"/>
      <c r="I11" s="9"/>
    </row>
    <row r="12" spans="1:9" ht="25.5" x14ac:dyDescent="0.25">
      <c r="A12" s="15"/>
      <c r="B12" s="15">
        <v>54</v>
      </c>
      <c r="C12" s="15"/>
      <c r="D12" s="26" t="s">
        <v>36</v>
      </c>
      <c r="E12" s="9"/>
      <c r="F12" s="9"/>
      <c r="G12" s="9"/>
      <c r="H12" s="9"/>
      <c r="I12" s="10"/>
    </row>
    <row r="13" spans="1:9" x14ac:dyDescent="0.25">
      <c r="A13" s="15"/>
      <c r="B13" s="15"/>
      <c r="C13" s="13">
        <v>11</v>
      </c>
      <c r="D13" s="13" t="s">
        <v>17</v>
      </c>
      <c r="E13" s="9"/>
      <c r="F13" s="9"/>
      <c r="G13" s="9"/>
      <c r="H13" s="9"/>
      <c r="I13" s="10"/>
    </row>
    <row r="14" spans="1:9" x14ac:dyDescent="0.25">
      <c r="A14" s="15"/>
      <c r="B14" s="15"/>
      <c r="C14" s="13">
        <v>31</v>
      </c>
      <c r="D14" s="13" t="s">
        <v>37</v>
      </c>
      <c r="E14" s="9"/>
      <c r="F14" s="9"/>
      <c r="G14" s="9"/>
      <c r="H14" s="9"/>
      <c r="I14" s="10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2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  <col min="8" max="8" width="21.42578125" customWidth="1"/>
    <col min="9" max="9" width="18.140625" customWidth="1"/>
  </cols>
  <sheetData>
    <row r="1" spans="1:9" ht="42" customHeight="1" x14ac:dyDescent="0.25">
      <c r="A1" s="143" t="s">
        <v>165</v>
      </c>
      <c r="B1" s="143"/>
      <c r="C1" s="143"/>
      <c r="D1" s="143"/>
      <c r="E1" s="143"/>
      <c r="F1" s="143"/>
      <c r="G1" s="143"/>
      <c r="H1" s="143"/>
      <c r="I1" s="143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43" t="s">
        <v>29</v>
      </c>
      <c r="B3" s="164"/>
      <c r="C3" s="164"/>
      <c r="D3" s="164"/>
      <c r="E3" s="164"/>
      <c r="F3" s="164"/>
      <c r="G3" s="164"/>
      <c r="H3" s="164"/>
      <c r="I3" s="164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90" t="s">
        <v>31</v>
      </c>
      <c r="B5" s="191"/>
      <c r="C5" s="192"/>
      <c r="D5" s="22" t="s">
        <v>32</v>
      </c>
      <c r="E5" s="23" t="s">
        <v>148</v>
      </c>
      <c r="F5" s="23" t="s">
        <v>143</v>
      </c>
      <c r="G5" s="23" t="s">
        <v>152</v>
      </c>
      <c r="H5" s="23" t="s">
        <v>146</v>
      </c>
      <c r="I5" s="23" t="s">
        <v>153</v>
      </c>
    </row>
    <row r="6" spans="1:9" ht="15.75" customHeight="1" x14ac:dyDescent="0.25">
      <c r="A6" s="193" t="s">
        <v>124</v>
      </c>
      <c r="B6" s="194"/>
      <c r="C6" s="195"/>
      <c r="D6" s="51" t="s">
        <v>125</v>
      </c>
      <c r="E6" s="52">
        <f>SUM(E8,E15,E19,E22,E29,E35,E38)</f>
        <v>369208.45</v>
      </c>
      <c r="F6" s="52">
        <v>725784</v>
      </c>
      <c r="G6" s="52">
        <f>SUM(G8,G19,G22,G29,G35,G38)</f>
        <v>500013</v>
      </c>
      <c r="H6" s="52">
        <f>H7</f>
        <v>373619</v>
      </c>
      <c r="I6" s="52">
        <f>I7</f>
        <v>375744</v>
      </c>
    </row>
    <row r="7" spans="1:9" ht="38.25" customHeight="1" x14ac:dyDescent="0.25">
      <c r="A7" s="196" t="s">
        <v>126</v>
      </c>
      <c r="B7" s="197"/>
      <c r="C7" s="198"/>
      <c r="D7" s="29" t="s">
        <v>127</v>
      </c>
      <c r="E7" s="44">
        <f>SUM(E8,E15,E19,E22,E29,E35,E38)</f>
        <v>369208.45</v>
      </c>
      <c r="F7" s="44">
        <v>725784</v>
      </c>
      <c r="G7" s="44">
        <f>SUM(G8,G19,G22,G29,G38,G35)</f>
        <v>500013</v>
      </c>
      <c r="H7" s="44">
        <f>SUM(H8,H19,H22,H29)</f>
        <v>373619</v>
      </c>
      <c r="I7" s="44">
        <f>SUM(I8,I19,I22,I29,I38)</f>
        <v>375744</v>
      </c>
    </row>
    <row r="8" spans="1:9" ht="15" customHeight="1" x14ac:dyDescent="0.25">
      <c r="A8" s="172" t="s">
        <v>95</v>
      </c>
      <c r="B8" s="173"/>
      <c r="C8" s="174"/>
      <c r="D8" s="53" t="s">
        <v>17</v>
      </c>
      <c r="E8" s="50">
        <f t="shared" ref="E8:I8" si="0">SUM(E9,E12)</f>
        <v>189667.32</v>
      </c>
      <c r="F8" s="50">
        <v>403139</v>
      </c>
      <c r="G8" s="50">
        <f>SUM(G9,G12)</f>
        <v>372085</v>
      </c>
      <c r="H8" s="50">
        <f t="shared" si="0"/>
        <v>340053</v>
      </c>
      <c r="I8" s="99">
        <f t="shared" si="0"/>
        <v>341978</v>
      </c>
    </row>
    <row r="9" spans="1:9" x14ac:dyDescent="0.25">
      <c r="A9" s="175">
        <v>3</v>
      </c>
      <c r="B9" s="176"/>
      <c r="C9" s="177"/>
      <c r="D9" s="28" t="s">
        <v>20</v>
      </c>
      <c r="E9" s="43">
        <f t="shared" ref="E9:I9" si="1">SUM(E10,E11)</f>
        <v>177649.13</v>
      </c>
      <c r="F9" s="43">
        <v>221139</v>
      </c>
      <c r="G9" s="43">
        <f>SUM(G10,G11)</f>
        <v>328085</v>
      </c>
      <c r="H9" s="43">
        <f t="shared" si="1"/>
        <v>330053</v>
      </c>
      <c r="I9" s="45">
        <f t="shared" si="1"/>
        <v>331978</v>
      </c>
    </row>
    <row r="10" spans="1:9" x14ac:dyDescent="0.25">
      <c r="A10" s="166">
        <v>31</v>
      </c>
      <c r="B10" s="167"/>
      <c r="C10" s="168"/>
      <c r="D10" s="28" t="s">
        <v>21</v>
      </c>
      <c r="E10" s="43">
        <v>151413.14000000001</v>
      </c>
      <c r="F10" s="43">
        <v>188116</v>
      </c>
      <c r="G10" s="43">
        <v>283635</v>
      </c>
      <c r="H10" s="43">
        <v>285053</v>
      </c>
      <c r="I10" s="45">
        <v>286478</v>
      </c>
    </row>
    <row r="11" spans="1:9" x14ac:dyDescent="0.25">
      <c r="A11" s="166">
        <v>32</v>
      </c>
      <c r="B11" s="167"/>
      <c r="C11" s="168"/>
      <c r="D11" s="28" t="s">
        <v>33</v>
      </c>
      <c r="E11" s="43">
        <v>26235.99</v>
      </c>
      <c r="F11" s="43">
        <v>33023</v>
      </c>
      <c r="G11" s="43">
        <v>44450</v>
      </c>
      <c r="H11" s="43">
        <v>45000</v>
      </c>
      <c r="I11" s="45">
        <v>45500</v>
      </c>
    </row>
    <row r="12" spans="1:9" ht="25.5" x14ac:dyDescent="0.25">
      <c r="A12" s="92">
        <v>4</v>
      </c>
      <c r="B12" s="90"/>
      <c r="C12" s="91"/>
      <c r="D12" s="28" t="s">
        <v>22</v>
      </c>
      <c r="E12" s="43">
        <f>SUM(E13,E14)</f>
        <v>12018.189999999999</v>
      </c>
      <c r="F12" s="43">
        <v>182000</v>
      </c>
      <c r="G12" s="43">
        <f>SUM(G13,G14)</f>
        <v>44000</v>
      </c>
      <c r="H12" s="43">
        <v>10000</v>
      </c>
      <c r="I12" s="45">
        <v>10000</v>
      </c>
    </row>
    <row r="13" spans="1:9" ht="25.5" x14ac:dyDescent="0.25">
      <c r="A13" s="92"/>
      <c r="B13" s="90">
        <v>41</v>
      </c>
      <c r="C13" s="91"/>
      <c r="D13" s="28" t="s">
        <v>140</v>
      </c>
      <c r="E13" s="43">
        <v>5705.11</v>
      </c>
      <c r="F13" s="43">
        <v>60500</v>
      </c>
      <c r="G13" s="43">
        <v>3000</v>
      </c>
      <c r="H13" s="43">
        <v>0</v>
      </c>
      <c r="I13" s="45">
        <v>0</v>
      </c>
    </row>
    <row r="14" spans="1:9" ht="25.5" x14ac:dyDescent="0.25">
      <c r="A14" s="89"/>
      <c r="B14" s="90">
        <v>42</v>
      </c>
      <c r="C14" s="91"/>
      <c r="D14" s="28" t="s">
        <v>53</v>
      </c>
      <c r="E14" s="43">
        <v>6313.08</v>
      </c>
      <c r="F14" s="43">
        <v>121500</v>
      </c>
      <c r="G14" s="43">
        <v>41000</v>
      </c>
      <c r="H14" s="43">
        <v>10000</v>
      </c>
      <c r="I14" s="45">
        <v>10000</v>
      </c>
    </row>
    <row r="15" spans="1:9" ht="25.5" customHeight="1" x14ac:dyDescent="0.25">
      <c r="A15" s="129" t="s">
        <v>162</v>
      </c>
      <c r="B15" s="130"/>
      <c r="C15" s="131"/>
      <c r="D15" s="132" t="s">
        <v>163</v>
      </c>
      <c r="E15" s="133">
        <v>4020.45</v>
      </c>
      <c r="F15" s="133">
        <v>5501</v>
      </c>
      <c r="G15" s="133">
        <v>0</v>
      </c>
      <c r="H15" s="133">
        <v>0</v>
      </c>
      <c r="I15" s="134">
        <v>0</v>
      </c>
    </row>
    <row r="16" spans="1:9" x14ac:dyDescent="0.25">
      <c r="A16" s="89">
        <v>3</v>
      </c>
      <c r="B16" s="90"/>
      <c r="C16" s="91"/>
      <c r="D16" s="28" t="s">
        <v>20</v>
      </c>
      <c r="E16" s="43">
        <v>4020.45</v>
      </c>
      <c r="F16" s="43">
        <v>5501</v>
      </c>
      <c r="G16" s="43">
        <v>0</v>
      </c>
      <c r="H16" s="43">
        <v>0</v>
      </c>
      <c r="I16" s="45">
        <v>0</v>
      </c>
    </row>
    <row r="17" spans="1:9" x14ac:dyDescent="0.25">
      <c r="A17" s="89"/>
      <c r="B17" s="90">
        <v>32</v>
      </c>
      <c r="C17" s="91"/>
      <c r="D17" s="28" t="s">
        <v>33</v>
      </c>
      <c r="E17" s="43">
        <v>3225.37</v>
      </c>
      <c r="F17" s="43">
        <v>4600</v>
      </c>
      <c r="G17" s="43">
        <v>0</v>
      </c>
      <c r="H17" s="43">
        <v>0</v>
      </c>
      <c r="I17" s="45">
        <v>0</v>
      </c>
    </row>
    <row r="18" spans="1:9" x14ac:dyDescent="0.25">
      <c r="A18" s="89"/>
      <c r="B18" s="90">
        <v>34</v>
      </c>
      <c r="C18" s="91"/>
      <c r="D18" s="28" t="s">
        <v>50</v>
      </c>
      <c r="E18" s="43">
        <v>795.08</v>
      </c>
      <c r="F18" s="43">
        <v>901</v>
      </c>
      <c r="G18" s="43">
        <v>0</v>
      </c>
      <c r="H18" s="43">
        <v>0</v>
      </c>
      <c r="I18" s="45">
        <v>0</v>
      </c>
    </row>
    <row r="19" spans="1:9" ht="15" customHeight="1" x14ac:dyDescent="0.25">
      <c r="A19" s="169" t="s">
        <v>149</v>
      </c>
      <c r="B19" s="170"/>
      <c r="C19" s="171"/>
      <c r="D19" s="54" t="s">
        <v>48</v>
      </c>
      <c r="E19" s="103">
        <v>1592.69</v>
      </c>
      <c r="F19" s="103">
        <v>2256</v>
      </c>
      <c r="G19" s="103">
        <v>2256</v>
      </c>
      <c r="H19" s="103">
        <v>2256</v>
      </c>
      <c r="I19" s="104">
        <v>2256</v>
      </c>
    </row>
    <row r="20" spans="1:9" x14ac:dyDescent="0.25">
      <c r="A20" s="175">
        <v>3</v>
      </c>
      <c r="B20" s="176"/>
      <c r="C20" s="177"/>
      <c r="D20" s="28" t="s">
        <v>20</v>
      </c>
      <c r="E20" s="43">
        <v>1592.69</v>
      </c>
      <c r="F20" s="43">
        <v>2256</v>
      </c>
      <c r="G20" s="43">
        <v>2256</v>
      </c>
      <c r="H20" s="43">
        <v>2256</v>
      </c>
      <c r="I20" s="45">
        <v>2256</v>
      </c>
    </row>
    <row r="21" spans="1:9" x14ac:dyDescent="0.25">
      <c r="A21" s="166">
        <v>32</v>
      </c>
      <c r="B21" s="167"/>
      <c r="C21" s="168"/>
      <c r="D21" s="28" t="s">
        <v>33</v>
      </c>
      <c r="E21" s="43">
        <v>1592.69</v>
      </c>
      <c r="F21" s="43">
        <v>2256</v>
      </c>
      <c r="G21" s="43">
        <v>2256</v>
      </c>
      <c r="H21" s="43">
        <v>2256</v>
      </c>
      <c r="I21" s="45">
        <v>2256</v>
      </c>
    </row>
    <row r="22" spans="1:9" ht="15" customHeight="1" x14ac:dyDescent="0.25">
      <c r="A22" s="178" t="s">
        <v>154</v>
      </c>
      <c r="B22" s="179"/>
      <c r="C22" s="180"/>
      <c r="D22" s="57" t="s">
        <v>155</v>
      </c>
      <c r="E22" s="58">
        <v>0</v>
      </c>
      <c r="F22" s="58">
        <v>0</v>
      </c>
      <c r="G22" s="58">
        <f>SUM(G23,G26)</f>
        <v>2010</v>
      </c>
      <c r="H22" s="58">
        <f t="shared" ref="H22:I22" si="2">SUM(H23,H26)</f>
        <v>2310</v>
      </c>
      <c r="I22" s="100">
        <f t="shared" si="2"/>
        <v>2510</v>
      </c>
    </row>
    <row r="23" spans="1:9" x14ac:dyDescent="0.25">
      <c r="A23" s="175">
        <v>3</v>
      </c>
      <c r="B23" s="176"/>
      <c r="C23" s="177"/>
      <c r="D23" s="28" t="s">
        <v>20</v>
      </c>
      <c r="E23" s="43">
        <v>0</v>
      </c>
      <c r="F23" s="43">
        <v>0</v>
      </c>
      <c r="G23" s="43">
        <f>SUM(G24,G25)</f>
        <v>2010</v>
      </c>
      <c r="H23" s="43">
        <f t="shared" ref="H23:I23" si="3">SUM(H24,H25)</f>
        <v>2310</v>
      </c>
      <c r="I23" s="45">
        <f t="shared" si="3"/>
        <v>2510</v>
      </c>
    </row>
    <row r="24" spans="1:9" x14ac:dyDescent="0.25">
      <c r="A24" s="166">
        <v>32</v>
      </c>
      <c r="B24" s="167"/>
      <c r="C24" s="168"/>
      <c r="D24" s="28" t="s">
        <v>33</v>
      </c>
      <c r="E24" s="43">
        <v>0</v>
      </c>
      <c r="F24" s="43">
        <v>0</v>
      </c>
      <c r="G24" s="43">
        <v>2000</v>
      </c>
      <c r="H24" s="43">
        <v>2300</v>
      </c>
      <c r="I24" s="45">
        <v>2500</v>
      </c>
    </row>
    <row r="25" spans="1:9" x14ac:dyDescent="0.25">
      <c r="A25" s="184">
        <v>34</v>
      </c>
      <c r="B25" s="185"/>
      <c r="C25" s="186"/>
      <c r="D25" s="28" t="s">
        <v>50</v>
      </c>
      <c r="E25" s="43">
        <v>0</v>
      </c>
      <c r="F25" s="43">
        <v>0</v>
      </c>
      <c r="G25" s="43">
        <v>10</v>
      </c>
      <c r="H25" s="43">
        <v>10</v>
      </c>
      <c r="I25" s="45">
        <v>10</v>
      </c>
    </row>
    <row r="26" spans="1:9" ht="25.5" x14ac:dyDescent="0.25">
      <c r="A26" s="117">
        <v>4</v>
      </c>
      <c r="B26" s="115"/>
      <c r="C26" s="116"/>
      <c r="D26" s="28" t="s">
        <v>22</v>
      </c>
      <c r="E26" s="43">
        <v>0</v>
      </c>
      <c r="F26" s="43">
        <v>0</v>
      </c>
      <c r="G26" s="43">
        <f>SUM(G27,G28)</f>
        <v>0</v>
      </c>
      <c r="H26" s="43">
        <v>0</v>
      </c>
      <c r="I26" s="45">
        <v>0</v>
      </c>
    </row>
    <row r="27" spans="1:9" ht="25.5" x14ac:dyDescent="0.25">
      <c r="A27" s="114"/>
      <c r="B27" s="115">
        <v>41</v>
      </c>
      <c r="C27" s="116"/>
      <c r="D27" s="28" t="s">
        <v>140</v>
      </c>
      <c r="E27" s="43">
        <v>0</v>
      </c>
      <c r="F27" s="43">
        <v>0</v>
      </c>
      <c r="G27" s="43">
        <v>0</v>
      </c>
      <c r="H27" s="43">
        <v>0</v>
      </c>
      <c r="I27" s="45">
        <v>0</v>
      </c>
    </row>
    <row r="28" spans="1:9" ht="25.5" x14ac:dyDescent="0.25">
      <c r="A28" s="114"/>
      <c r="B28" s="115">
        <v>42</v>
      </c>
      <c r="C28" s="116"/>
      <c r="D28" s="28" t="s">
        <v>53</v>
      </c>
      <c r="E28" s="43">
        <v>0</v>
      </c>
      <c r="F28" s="43">
        <v>0</v>
      </c>
      <c r="G28" s="43">
        <v>0</v>
      </c>
      <c r="H28" s="43">
        <v>0</v>
      </c>
      <c r="I28" s="45">
        <v>0</v>
      </c>
    </row>
    <row r="29" spans="1:9" ht="15" customHeight="1" x14ac:dyDescent="0.25">
      <c r="A29" s="181" t="s">
        <v>128</v>
      </c>
      <c r="B29" s="182"/>
      <c r="C29" s="183"/>
      <c r="D29" s="56" t="s">
        <v>120</v>
      </c>
      <c r="E29" s="101">
        <f t="shared" ref="E29:I29" si="4">SUM(E30,E32)</f>
        <v>172832.87</v>
      </c>
      <c r="F29" s="101">
        <v>314888</v>
      </c>
      <c r="G29" s="101">
        <f>SUM(G30,G32)</f>
        <v>123662</v>
      </c>
      <c r="H29" s="101">
        <f t="shared" si="4"/>
        <v>29000</v>
      </c>
      <c r="I29" s="102">
        <f t="shared" si="4"/>
        <v>29000</v>
      </c>
    </row>
    <row r="30" spans="1:9" x14ac:dyDescent="0.25">
      <c r="A30" s="175">
        <v>3</v>
      </c>
      <c r="B30" s="176"/>
      <c r="C30" s="177"/>
      <c r="D30" s="28" t="s">
        <v>20</v>
      </c>
      <c r="E30" s="43">
        <v>1972.06</v>
      </c>
      <c r="F30" s="43">
        <v>5400</v>
      </c>
      <c r="G30" s="43">
        <v>5500</v>
      </c>
      <c r="H30" s="43">
        <v>5000</v>
      </c>
      <c r="I30" s="45">
        <v>5000</v>
      </c>
    </row>
    <row r="31" spans="1:9" x14ac:dyDescent="0.25">
      <c r="A31" s="166">
        <v>32</v>
      </c>
      <c r="B31" s="167"/>
      <c r="C31" s="168"/>
      <c r="D31" s="28" t="s">
        <v>33</v>
      </c>
      <c r="E31" s="43">
        <v>1972.06</v>
      </c>
      <c r="F31" s="43">
        <v>5400</v>
      </c>
      <c r="G31" s="43">
        <v>5500</v>
      </c>
      <c r="H31" s="43">
        <v>5000</v>
      </c>
      <c r="I31" s="45">
        <v>5000</v>
      </c>
    </row>
    <row r="32" spans="1:9" ht="25.5" x14ac:dyDescent="0.25">
      <c r="A32" s="92">
        <v>4</v>
      </c>
      <c r="B32" s="90"/>
      <c r="C32" s="91"/>
      <c r="D32" s="28" t="s">
        <v>22</v>
      </c>
      <c r="E32" s="43">
        <f>SUM(E34,E33)</f>
        <v>170860.81</v>
      </c>
      <c r="F32" s="43">
        <v>309488</v>
      </c>
      <c r="G32" s="43">
        <f>SUM(G33,G34)</f>
        <v>118162</v>
      </c>
      <c r="H32" s="43">
        <v>24000</v>
      </c>
      <c r="I32" s="45">
        <v>24000</v>
      </c>
    </row>
    <row r="33" spans="1:9" ht="25.5" x14ac:dyDescent="0.25">
      <c r="A33" s="92"/>
      <c r="B33" s="90">
        <v>41</v>
      </c>
      <c r="C33" s="91"/>
      <c r="D33" s="28" t="s">
        <v>140</v>
      </c>
      <c r="E33" s="43">
        <v>150000</v>
      </c>
      <c r="F33" s="43">
        <v>15750</v>
      </c>
      <c r="G33" s="43">
        <v>23150</v>
      </c>
      <c r="H33" s="43"/>
      <c r="I33" s="45"/>
    </row>
    <row r="34" spans="1:9" ht="25.5" x14ac:dyDescent="0.25">
      <c r="A34" s="89"/>
      <c r="B34" s="90">
        <v>42</v>
      </c>
      <c r="C34" s="91"/>
      <c r="D34" s="28" t="s">
        <v>53</v>
      </c>
      <c r="E34" s="43">
        <v>20860.810000000001</v>
      </c>
      <c r="F34" s="43">
        <v>293738</v>
      </c>
      <c r="G34" s="43">
        <v>95012</v>
      </c>
      <c r="H34" s="43">
        <v>24000</v>
      </c>
      <c r="I34" s="45">
        <v>24000</v>
      </c>
    </row>
    <row r="35" spans="1:9" ht="15" customHeight="1" x14ac:dyDescent="0.25">
      <c r="A35" s="199" t="s">
        <v>144</v>
      </c>
      <c r="B35" s="200"/>
      <c r="C35" s="201"/>
      <c r="D35" s="122" t="s">
        <v>145</v>
      </c>
      <c r="E35" s="121"/>
      <c r="F35" s="121">
        <v>0</v>
      </c>
      <c r="G35" s="121">
        <v>0</v>
      </c>
      <c r="H35" s="121"/>
      <c r="I35" s="123"/>
    </row>
    <row r="36" spans="1:9" s="107" customFormat="1" x14ac:dyDescent="0.25">
      <c r="A36" s="175">
        <v>3</v>
      </c>
      <c r="B36" s="176"/>
      <c r="C36" s="177"/>
      <c r="D36" s="28" t="s">
        <v>20</v>
      </c>
      <c r="E36" s="43"/>
      <c r="F36" s="43">
        <v>0</v>
      </c>
      <c r="G36" s="43">
        <v>0</v>
      </c>
      <c r="H36" s="43"/>
      <c r="I36" s="45"/>
    </row>
    <row r="37" spans="1:9" s="107" customFormat="1" x14ac:dyDescent="0.25">
      <c r="A37" s="89"/>
      <c r="B37" s="90">
        <v>32</v>
      </c>
      <c r="C37" s="91"/>
      <c r="D37" s="28" t="s">
        <v>33</v>
      </c>
      <c r="E37" s="43"/>
      <c r="F37" s="43">
        <v>0</v>
      </c>
      <c r="G37" s="43">
        <v>0</v>
      </c>
      <c r="H37" s="43"/>
      <c r="I37" s="45"/>
    </row>
    <row r="38" spans="1:9" ht="25.5" x14ac:dyDescent="0.25">
      <c r="A38" s="187" t="s">
        <v>56</v>
      </c>
      <c r="B38" s="188"/>
      <c r="C38" s="189"/>
      <c r="D38" s="48" t="s">
        <v>55</v>
      </c>
      <c r="E38" s="55">
        <f>SUM(E39,E41)</f>
        <v>1095.1199999999999</v>
      </c>
      <c r="F38" s="55">
        <v>0</v>
      </c>
      <c r="G38" s="55">
        <v>0</v>
      </c>
      <c r="H38" s="55">
        <v>0</v>
      </c>
      <c r="I38" s="108">
        <v>0</v>
      </c>
    </row>
    <row r="39" spans="1:9" x14ac:dyDescent="0.25">
      <c r="A39" s="109" t="s">
        <v>129</v>
      </c>
      <c r="B39" s="105"/>
      <c r="C39" s="106"/>
      <c r="D39" s="28" t="s">
        <v>20</v>
      </c>
      <c r="E39" s="43">
        <v>1095.1199999999999</v>
      </c>
      <c r="F39" s="43">
        <v>0</v>
      </c>
      <c r="G39" s="43">
        <v>0</v>
      </c>
      <c r="H39" s="43"/>
      <c r="I39" s="45"/>
    </row>
    <row r="40" spans="1:9" x14ac:dyDescent="0.25">
      <c r="A40" s="125"/>
      <c r="B40" s="126" t="s">
        <v>130</v>
      </c>
      <c r="C40" s="124"/>
      <c r="D40" s="28" t="s">
        <v>33</v>
      </c>
      <c r="E40" s="43">
        <v>1095.1199999999999</v>
      </c>
      <c r="F40" s="43">
        <v>0</v>
      </c>
      <c r="G40" s="43">
        <v>0</v>
      </c>
      <c r="H40" s="43"/>
      <c r="I40" s="45"/>
    </row>
    <row r="41" spans="1:9" ht="25.5" x14ac:dyDescent="0.25">
      <c r="A41" s="175">
        <v>4</v>
      </c>
      <c r="B41" s="176"/>
      <c r="C41" s="177"/>
      <c r="D41" s="28" t="s">
        <v>22</v>
      </c>
      <c r="E41" s="43"/>
      <c r="F41" s="9">
        <v>0</v>
      </c>
      <c r="G41" s="9">
        <v>0</v>
      </c>
      <c r="H41" s="9"/>
      <c r="I41" s="10"/>
    </row>
    <row r="42" spans="1:9" ht="25.5" x14ac:dyDescent="0.25">
      <c r="A42" s="166">
        <v>42</v>
      </c>
      <c r="B42" s="167"/>
      <c r="C42" s="168"/>
      <c r="D42" s="28" t="s">
        <v>53</v>
      </c>
      <c r="E42" s="43"/>
      <c r="F42" s="9">
        <v>0</v>
      </c>
      <c r="G42" s="9">
        <v>0</v>
      </c>
      <c r="H42" s="9"/>
      <c r="I42" s="10"/>
    </row>
  </sheetData>
  <mergeCells count="24">
    <mergeCell ref="A38:C38"/>
    <mergeCell ref="A5:C5"/>
    <mergeCell ref="A1:I1"/>
    <mergeCell ref="A3:I3"/>
    <mergeCell ref="A41:C41"/>
    <mergeCell ref="A6:C6"/>
    <mergeCell ref="A7:C7"/>
    <mergeCell ref="A35:C35"/>
    <mergeCell ref="A42:C42"/>
    <mergeCell ref="A21:C21"/>
    <mergeCell ref="A19:C19"/>
    <mergeCell ref="A8:C8"/>
    <mergeCell ref="A9:C9"/>
    <mergeCell ref="A10:C10"/>
    <mergeCell ref="A11:C11"/>
    <mergeCell ref="A20:C20"/>
    <mergeCell ref="A22:C22"/>
    <mergeCell ref="A23:C23"/>
    <mergeCell ref="A24:C24"/>
    <mergeCell ref="A29:C29"/>
    <mergeCell ref="A30:C30"/>
    <mergeCell ref="A31:C31"/>
    <mergeCell ref="A36:C36"/>
    <mergeCell ref="A25:C25"/>
  </mergeCells>
  <pageMargins left="0.7" right="0.7" top="0.75" bottom="0.75" header="0.3" footer="0.3"/>
  <pageSetup paperSize="9"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7FF6-B2E9-4A07-A100-C4E9263733C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67"/>
  <sheetViews>
    <sheetView topLeftCell="A10" workbookViewId="0">
      <selection sqref="A1:K1"/>
    </sheetView>
  </sheetViews>
  <sheetFormatPr defaultRowHeight="15" x14ac:dyDescent="0.25"/>
  <cols>
    <col min="1" max="1" width="13.28515625" customWidth="1"/>
    <col min="2" max="2" width="39" customWidth="1"/>
    <col min="3" max="3" width="21.5703125" customWidth="1"/>
    <col min="4" max="4" width="16.28515625" customWidth="1"/>
    <col min="5" max="5" width="13.85546875" customWidth="1"/>
    <col min="6" max="7" width="12.7109375" customWidth="1"/>
    <col min="8" max="8" width="12.28515625" customWidth="1"/>
    <col min="9" max="9" width="13.5703125" customWidth="1"/>
    <col min="10" max="10" width="1" hidden="1" customWidth="1"/>
    <col min="11" max="11" width="2.140625" hidden="1" customWidth="1"/>
  </cols>
  <sheetData>
    <row r="1" spans="1:11" ht="18" x14ac:dyDescent="0.25">
      <c r="A1" s="202" t="s">
        <v>166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A2" s="69"/>
      <c r="B2" s="70"/>
      <c r="C2" s="70"/>
      <c r="D2" s="70"/>
      <c r="E2" s="70"/>
      <c r="F2" s="70"/>
      <c r="G2" s="70"/>
      <c r="H2" s="70"/>
      <c r="I2" s="70" t="s">
        <v>94</v>
      </c>
      <c r="J2" s="70"/>
      <c r="K2" s="70"/>
    </row>
    <row r="3" spans="1:11" ht="85.5" customHeight="1" x14ac:dyDescent="0.25">
      <c r="A3" s="71" t="s">
        <v>31</v>
      </c>
      <c r="B3" s="71" t="s">
        <v>44</v>
      </c>
      <c r="C3" s="71" t="s">
        <v>157</v>
      </c>
      <c r="D3" s="71" t="s">
        <v>101</v>
      </c>
      <c r="E3" s="71" t="s">
        <v>150</v>
      </c>
      <c r="F3" s="71" t="s">
        <v>99</v>
      </c>
      <c r="G3" s="71" t="s">
        <v>100</v>
      </c>
      <c r="H3" s="71" t="s">
        <v>133</v>
      </c>
      <c r="I3" s="71" t="s">
        <v>110</v>
      </c>
      <c r="J3" s="71" t="s">
        <v>61</v>
      </c>
      <c r="K3" s="71" t="s">
        <v>35</v>
      </c>
    </row>
    <row r="4" spans="1:11" ht="15.75" x14ac:dyDescent="0.25">
      <c r="A4" s="203" t="s">
        <v>62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</row>
    <row r="5" spans="1:11" ht="15.75" x14ac:dyDescent="0.25">
      <c r="A5" s="205" t="s">
        <v>96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</row>
    <row r="6" spans="1:11" x14ac:dyDescent="0.25">
      <c r="A6" s="72"/>
      <c r="B6" s="73"/>
      <c r="C6" s="74"/>
      <c r="D6" s="74"/>
      <c r="E6" s="74"/>
      <c r="F6" s="74"/>
      <c r="G6" s="74"/>
      <c r="H6" s="74"/>
      <c r="I6" s="74"/>
      <c r="J6" s="74"/>
      <c r="K6" s="74"/>
    </row>
    <row r="7" spans="1:11" ht="28.5" customHeight="1" x14ac:dyDescent="0.25">
      <c r="A7" s="75" t="s">
        <v>113</v>
      </c>
      <c r="B7" s="76" t="s">
        <v>112</v>
      </c>
      <c r="C7" s="77"/>
      <c r="D7" s="77"/>
      <c r="E7" s="77"/>
      <c r="F7" s="77"/>
      <c r="G7" s="77"/>
      <c r="H7" s="77"/>
      <c r="I7" s="77"/>
      <c r="J7" s="77"/>
      <c r="K7" s="77"/>
    </row>
    <row r="8" spans="1:11" ht="35.25" customHeight="1" x14ac:dyDescent="0.25">
      <c r="A8" s="85" t="s">
        <v>114</v>
      </c>
      <c r="B8" s="86" t="s">
        <v>115</v>
      </c>
      <c r="C8" s="87">
        <f>SUM(C9,C52)</f>
        <v>500013</v>
      </c>
      <c r="D8" s="88">
        <f>D9+D52</f>
        <v>374341</v>
      </c>
      <c r="E8" s="88">
        <f>E9+E52</f>
        <v>2010</v>
      </c>
      <c r="F8" s="88">
        <f>F9+F52</f>
        <v>123662</v>
      </c>
      <c r="G8" s="88">
        <v>0</v>
      </c>
      <c r="H8" s="88">
        <v>0</v>
      </c>
      <c r="I8" s="112">
        <v>0</v>
      </c>
      <c r="J8" s="78"/>
      <c r="K8" s="78"/>
    </row>
    <row r="9" spans="1:11" ht="15" customHeight="1" x14ac:dyDescent="0.25">
      <c r="A9" s="72">
        <v>3</v>
      </c>
      <c r="B9" s="76" t="s">
        <v>20</v>
      </c>
      <c r="C9" s="78">
        <f>SUM(C10,C17,C49)</f>
        <v>337851</v>
      </c>
      <c r="D9" s="78">
        <f>D10+D17+D48</f>
        <v>330341</v>
      </c>
      <c r="E9" s="78">
        <f>E10+E17+E48</f>
        <v>2010</v>
      </c>
      <c r="F9" s="78">
        <f>F10+F17+F48</f>
        <v>5500</v>
      </c>
      <c r="G9" s="78">
        <v>0</v>
      </c>
      <c r="H9" s="78">
        <f>H10+H17+H48</f>
        <v>0</v>
      </c>
      <c r="I9" s="111"/>
      <c r="J9" s="78"/>
      <c r="K9" s="78"/>
    </row>
    <row r="10" spans="1:11" ht="15" customHeight="1" x14ac:dyDescent="0.25">
      <c r="A10" s="72">
        <v>31</v>
      </c>
      <c r="B10" s="76" t="s">
        <v>21</v>
      </c>
      <c r="C10" s="78">
        <f>SUM(C11,C13,C15)</f>
        <v>283635</v>
      </c>
      <c r="D10" s="78">
        <f>D11+D13+D15</f>
        <v>283635</v>
      </c>
      <c r="E10" s="78">
        <f>SUM(E11,E13,E15)</f>
        <v>0</v>
      </c>
      <c r="F10" s="78"/>
      <c r="G10" s="78">
        <v>0</v>
      </c>
      <c r="H10" s="78">
        <f>H11+H13+H15</f>
        <v>0</v>
      </c>
      <c r="I10" s="78"/>
      <c r="J10" s="78"/>
      <c r="K10" s="78"/>
    </row>
    <row r="11" spans="1:11" ht="15" customHeight="1" x14ac:dyDescent="0.25">
      <c r="A11" s="72">
        <v>311</v>
      </c>
      <c r="B11" s="76" t="s">
        <v>63</v>
      </c>
      <c r="C11" s="78">
        <v>229104</v>
      </c>
      <c r="D11" s="78">
        <v>229104</v>
      </c>
      <c r="E11" s="78">
        <v>0</v>
      </c>
      <c r="F11" s="79"/>
      <c r="G11" s="79">
        <v>0</v>
      </c>
      <c r="H11" s="78">
        <v>0</v>
      </c>
      <c r="I11" s="79"/>
      <c r="J11" s="79"/>
      <c r="K11" s="79"/>
    </row>
    <row r="12" spans="1:11" ht="15" customHeight="1" x14ac:dyDescent="0.25">
      <c r="A12" s="80">
        <v>3111</v>
      </c>
      <c r="B12" s="73" t="s">
        <v>64</v>
      </c>
      <c r="C12" s="81">
        <v>229104</v>
      </c>
      <c r="D12" s="81">
        <v>229104</v>
      </c>
      <c r="E12" s="79">
        <v>0</v>
      </c>
      <c r="F12" s="79"/>
      <c r="G12" s="79"/>
      <c r="H12" s="81"/>
      <c r="I12" s="79"/>
      <c r="J12" s="79"/>
      <c r="K12" s="79"/>
    </row>
    <row r="13" spans="1:11" ht="15" customHeight="1" x14ac:dyDescent="0.25">
      <c r="A13" s="72">
        <v>312</v>
      </c>
      <c r="B13" s="73" t="s">
        <v>65</v>
      </c>
      <c r="C13" s="78">
        <v>16729</v>
      </c>
      <c r="D13" s="78">
        <v>16729</v>
      </c>
      <c r="E13" s="78">
        <f>E14</f>
        <v>0</v>
      </c>
      <c r="F13" s="79"/>
      <c r="G13" s="79">
        <v>0</v>
      </c>
      <c r="H13" s="78">
        <f>H14</f>
        <v>0</v>
      </c>
      <c r="I13" s="79"/>
      <c r="J13" s="79"/>
      <c r="K13" s="79"/>
    </row>
    <row r="14" spans="1:11" ht="15" customHeight="1" x14ac:dyDescent="0.25">
      <c r="A14" s="80">
        <v>3121</v>
      </c>
      <c r="B14" s="73" t="s">
        <v>65</v>
      </c>
      <c r="C14" s="79">
        <v>16729</v>
      </c>
      <c r="D14" s="79">
        <v>16729</v>
      </c>
      <c r="E14" s="79">
        <v>0</v>
      </c>
      <c r="F14" s="79"/>
      <c r="G14" s="79"/>
      <c r="H14" s="79"/>
      <c r="I14" s="79"/>
      <c r="J14" s="79"/>
      <c r="K14" s="79"/>
    </row>
    <row r="15" spans="1:11" ht="15" customHeight="1" x14ac:dyDescent="0.25">
      <c r="A15" s="72">
        <v>313</v>
      </c>
      <c r="B15" s="73" t="s">
        <v>66</v>
      </c>
      <c r="C15" s="78">
        <v>37802</v>
      </c>
      <c r="D15" s="78">
        <v>37802</v>
      </c>
      <c r="E15" s="78">
        <v>0</v>
      </c>
      <c r="F15" s="79"/>
      <c r="G15" s="79"/>
      <c r="H15" s="79"/>
      <c r="I15" s="79"/>
      <c r="J15" s="79"/>
      <c r="K15" s="79"/>
    </row>
    <row r="16" spans="1:11" ht="15" customHeight="1" x14ac:dyDescent="0.25">
      <c r="A16" s="80">
        <v>3132</v>
      </c>
      <c r="B16" s="73" t="s">
        <v>67</v>
      </c>
      <c r="C16" s="79">
        <v>37802</v>
      </c>
      <c r="D16" s="79">
        <v>37802</v>
      </c>
      <c r="E16" s="79">
        <v>0</v>
      </c>
      <c r="F16" s="79"/>
      <c r="G16" s="79"/>
      <c r="H16" s="79"/>
      <c r="I16" s="79"/>
      <c r="J16" s="79"/>
      <c r="K16" s="79"/>
    </row>
    <row r="17" spans="1:11" ht="15" customHeight="1" x14ac:dyDescent="0.25">
      <c r="A17" s="72">
        <v>32</v>
      </c>
      <c r="B17" s="76" t="s">
        <v>33</v>
      </c>
      <c r="C17" s="78">
        <f t="shared" ref="C17:D17" si="0">SUM(C18,C22,C32,C43)</f>
        <v>54206</v>
      </c>
      <c r="D17" s="78">
        <f t="shared" si="0"/>
        <v>46706</v>
      </c>
      <c r="E17" s="78">
        <f>SUM(E18,E22,E32,E43)</f>
        <v>2000</v>
      </c>
      <c r="F17" s="78">
        <v>5500</v>
      </c>
      <c r="G17" s="78">
        <v>0</v>
      </c>
      <c r="H17" s="78">
        <f>SUM(H18,H22,H32,H43)</f>
        <v>0</v>
      </c>
      <c r="I17" s="111"/>
      <c r="J17" s="78"/>
      <c r="K17" s="78"/>
    </row>
    <row r="18" spans="1:11" ht="15" customHeight="1" x14ac:dyDescent="0.25">
      <c r="A18" s="72">
        <v>321</v>
      </c>
      <c r="B18" s="76" t="s">
        <v>68</v>
      </c>
      <c r="C18" s="78">
        <f>SUM(C19,C20,C21)</f>
        <v>5888</v>
      </c>
      <c r="D18" s="78">
        <f>D19+D20+D21</f>
        <v>5088</v>
      </c>
      <c r="E18" s="78">
        <f>E19+E20+E21</f>
        <v>800</v>
      </c>
      <c r="F18" s="79">
        <f>SUM(F19,F20,F21)</f>
        <v>0</v>
      </c>
      <c r="G18" s="79">
        <v>0</v>
      </c>
      <c r="H18" s="78">
        <f>H19+H20+H21</f>
        <v>0</v>
      </c>
      <c r="I18" s="79"/>
      <c r="J18" s="79"/>
      <c r="K18" s="79"/>
    </row>
    <row r="19" spans="1:11" ht="15" customHeight="1" x14ac:dyDescent="0.25">
      <c r="A19" s="80">
        <v>3211</v>
      </c>
      <c r="B19" s="73" t="s">
        <v>69</v>
      </c>
      <c r="C19" s="81">
        <v>800</v>
      </c>
      <c r="D19" s="79"/>
      <c r="E19" s="81">
        <v>800</v>
      </c>
      <c r="F19" s="79"/>
      <c r="G19" s="79"/>
      <c r="H19" s="79"/>
      <c r="I19" s="79"/>
      <c r="J19" s="79"/>
      <c r="K19" s="79"/>
    </row>
    <row r="20" spans="1:11" ht="15" customHeight="1" x14ac:dyDescent="0.25">
      <c r="A20" s="80">
        <v>3212</v>
      </c>
      <c r="B20" s="73" t="s">
        <v>70</v>
      </c>
      <c r="C20" s="79">
        <v>4288</v>
      </c>
      <c r="D20" s="79">
        <v>4288</v>
      </c>
      <c r="E20" s="79">
        <v>0</v>
      </c>
      <c r="F20" s="79"/>
      <c r="G20" s="79"/>
      <c r="H20" s="79"/>
      <c r="I20" s="79"/>
      <c r="J20" s="79"/>
      <c r="K20" s="79"/>
    </row>
    <row r="21" spans="1:11" ht="15" customHeight="1" x14ac:dyDescent="0.25">
      <c r="A21" s="80">
        <v>3213</v>
      </c>
      <c r="B21" s="73" t="s">
        <v>71</v>
      </c>
      <c r="C21" s="81">
        <v>800</v>
      </c>
      <c r="D21" s="79">
        <v>800</v>
      </c>
      <c r="E21" s="81">
        <v>0</v>
      </c>
      <c r="F21" s="79"/>
      <c r="G21" s="79"/>
      <c r="H21" s="79"/>
      <c r="I21" s="79"/>
      <c r="J21" s="79"/>
      <c r="K21" s="79"/>
    </row>
    <row r="22" spans="1:11" ht="15" customHeight="1" x14ac:dyDescent="0.25">
      <c r="A22" s="72">
        <v>322</v>
      </c>
      <c r="B22" s="76" t="s">
        <v>72</v>
      </c>
      <c r="C22" s="78">
        <f>SUM(C23,C24,C25,C26,C27,C28,C29,C30,C31)</f>
        <v>13118</v>
      </c>
      <c r="D22" s="78">
        <f>SUM(D23,D24,D25,D26,D27,D28,D29,D30,D31)</f>
        <v>9918</v>
      </c>
      <c r="E22" s="78">
        <f>SUM(E23,E24,E25,E26,E28,E29,E30,E31)</f>
        <v>1200</v>
      </c>
      <c r="F22" s="78">
        <f>SUM(F23,F24,F25,F26,F28,F29,F30:F31)</f>
        <v>2000</v>
      </c>
      <c r="G22" s="78">
        <v>0</v>
      </c>
      <c r="H22" s="78">
        <f>SUM(H23,H24,H25,H26,H28,H29,H30)</f>
        <v>0</v>
      </c>
      <c r="I22" s="78"/>
      <c r="J22" s="79"/>
      <c r="K22" s="79"/>
    </row>
    <row r="23" spans="1:11" ht="15" customHeight="1" x14ac:dyDescent="0.25">
      <c r="A23" s="80">
        <v>3221</v>
      </c>
      <c r="B23" s="73" t="s">
        <v>73</v>
      </c>
      <c r="C23" s="79">
        <v>2700</v>
      </c>
      <c r="D23" s="79">
        <v>2000</v>
      </c>
      <c r="E23" s="79">
        <v>700</v>
      </c>
      <c r="F23" s="79"/>
      <c r="G23" s="79"/>
      <c r="H23" s="79"/>
      <c r="I23" s="79"/>
      <c r="J23" s="79"/>
      <c r="K23" s="79"/>
    </row>
    <row r="24" spans="1:11" ht="15" customHeight="1" x14ac:dyDescent="0.25">
      <c r="A24" s="80">
        <v>3221</v>
      </c>
      <c r="B24" s="73" t="s">
        <v>102</v>
      </c>
      <c r="C24" s="79">
        <v>2500</v>
      </c>
      <c r="D24" s="79">
        <v>500</v>
      </c>
      <c r="E24" s="79">
        <v>0</v>
      </c>
      <c r="F24" s="79">
        <v>2000</v>
      </c>
      <c r="G24" s="79"/>
      <c r="H24" s="79"/>
      <c r="I24" s="79"/>
      <c r="J24" s="79"/>
      <c r="K24" s="79"/>
    </row>
    <row r="25" spans="1:11" ht="15" customHeight="1" x14ac:dyDescent="0.25">
      <c r="A25" s="80">
        <v>3222</v>
      </c>
      <c r="B25" s="73" t="s">
        <v>74</v>
      </c>
      <c r="C25" s="79">
        <v>200</v>
      </c>
      <c r="D25" s="79"/>
      <c r="E25" s="79">
        <v>200</v>
      </c>
      <c r="F25" s="79"/>
      <c r="G25" s="79"/>
      <c r="H25" s="79"/>
      <c r="I25" s="79"/>
      <c r="J25" s="79"/>
      <c r="K25" s="79"/>
    </row>
    <row r="26" spans="1:11" ht="15" customHeight="1" x14ac:dyDescent="0.25">
      <c r="A26" s="80">
        <v>3222</v>
      </c>
      <c r="B26" s="73" t="s">
        <v>103</v>
      </c>
      <c r="C26" s="79">
        <v>1062</v>
      </c>
      <c r="D26" s="79">
        <v>1062</v>
      </c>
      <c r="E26" s="79">
        <v>0</v>
      </c>
      <c r="F26" s="79"/>
      <c r="G26" s="79"/>
      <c r="H26" s="79"/>
      <c r="I26" s="79"/>
      <c r="J26" s="79"/>
      <c r="K26" s="79"/>
    </row>
    <row r="27" spans="1:11" ht="15" customHeight="1" x14ac:dyDescent="0.25">
      <c r="A27" s="80">
        <v>3222</v>
      </c>
      <c r="B27" s="73" t="s">
        <v>138</v>
      </c>
      <c r="C27" s="79">
        <v>500</v>
      </c>
      <c r="D27" s="79">
        <v>500</v>
      </c>
      <c r="E27" s="79">
        <v>0</v>
      </c>
      <c r="F27" s="79"/>
      <c r="G27" s="79"/>
      <c r="H27" s="79"/>
      <c r="I27" s="79"/>
      <c r="J27" s="79"/>
      <c r="K27" s="79"/>
    </row>
    <row r="28" spans="1:11" ht="15" customHeight="1" x14ac:dyDescent="0.25">
      <c r="A28" s="80">
        <v>3223</v>
      </c>
      <c r="B28" s="73" t="s">
        <v>98</v>
      </c>
      <c r="C28" s="81">
        <v>2600</v>
      </c>
      <c r="D28" s="79">
        <v>2600</v>
      </c>
      <c r="E28" s="79">
        <v>0</v>
      </c>
      <c r="F28" s="79"/>
      <c r="G28" s="79"/>
      <c r="H28" s="79"/>
      <c r="I28" s="79"/>
      <c r="J28" s="79"/>
      <c r="K28" s="79"/>
    </row>
    <row r="29" spans="1:11" ht="15" customHeight="1" x14ac:dyDescent="0.25">
      <c r="A29" s="80">
        <v>3223</v>
      </c>
      <c r="B29" s="73" t="s">
        <v>97</v>
      </c>
      <c r="C29" s="81">
        <v>2256</v>
      </c>
      <c r="D29" s="79">
        <v>2256</v>
      </c>
      <c r="E29" s="79">
        <v>0</v>
      </c>
      <c r="F29" s="79"/>
      <c r="G29" s="79"/>
      <c r="H29" s="79"/>
      <c r="I29" s="79"/>
      <c r="J29" s="79"/>
      <c r="K29" s="79"/>
    </row>
    <row r="30" spans="1:11" ht="15" customHeight="1" x14ac:dyDescent="0.25">
      <c r="A30" s="80">
        <v>3224</v>
      </c>
      <c r="B30" s="73" t="s">
        <v>75</v>
      </c>
      <c r="C30" s="79">
        <v>300</v>
      </c>
      <c r="D30" s="79"/>
      <c r="E30" s="79">
        <v>300</v>
      </c>
      <c r="F30" s="79"/>
      <c r="G30" s="79"/>
      <c r="H30" s="79"/>
      <c r="I30" s="79"/>
      <c r="J30" s="79"/>
      <c r="K30" s="79"/>
    </row>
    <row r="31" spans="1:11" ht="15" customHeight="1" x14ac:dyDescent="0.25">
      <c r="A31" s="80">
        <v>3225</v>
      </c>
      <c r="B31" s="73" t="s">
        <v>76</v>
      </c>
      <c r="C31" s="79">
        <v>1000</v>
      </c>
      <c r="D31" s="79">
        <v>1000</v>
      </c>
      <c r="E31" s="79">
        <v>0</v>
      </c>
      <c r="F31" s="79"/>
      <c r="G31" s="79"/>
      <c r="H31" s="79"/>
      <c r="I31" s="79"/>
      <c r="J31" s="79"/>
      <c r="K31" s="79"/>
    </row>
    <row r="32" spans="1:11" ht="15" customHeight="1" x14ac:dyDescent="0.25">
      <c r="A32" s="72">
        <v>323</v>
      </c>
      <c r="B32" s="76" t="s">
        <v>77</v>
      </c>
      <c r="C32" s="78">
        <f>SUM(C33,C34,C35,C36,C37,C38,C39,C40,C41,C42)</f>
        <v>31000</v>
      </c>
      <c r="D32" s="78">
        <f>SUM(D33,D34,D35,D36,D37,D38,D39,D40,D41,D42)</f>
        <v>27500</v>
      </c>
      <c r="E32" s="78">
        <f>SUM(E33,E34,E35,E36,E37,E38,E39,E40,E41,E42)</f>
        <v>0</v>
      </c>
      <c r="F32" s="78">
        <f>SUM(F33,F34,F35,F36,F37,F38,F39,F40,F41,F42)</f>
        <v>3500</v>
      </c>
      <c r="G32" s="78">
        <v>0</v>
      </c>
      <c r="H32" s="78"/>
      <c r="I32" s="78"/>
      <c r="J32" s="79"/>
      <c r="K32" s="79"/>
    </row>
    <row r="33" spans="1:11" ht="15" customHeight="1" x14ac:dyDescent="0.25">
      <c r="A33" s="80">
        <v>3231</v>
      </c>
      <c r="B33" s="73" t="s">
        <v>78</v>
      </c>
      <c r="C33" s="79">
        <v>2000</v>
      </c>
      <c r="D33" s="79">
        <v>2000</v>
      </c>
      <c r="E33" s="79">
        <v>0</v>
      </c>
      <c r="F33" s="79"/>
      <c r="G33" s="79"/>
      <c r="H33" s="79"/>
      <c r="I33" s="79"/>
      <c r="J33" s="79"/>
      <c r="K33" s="79"/>
    </row>
    <row r="34" spans="1:11" ht="15" customHeight="1" x14ac:dyDescent="0.25">
      <c r="A34" s="80">
        <v>3232</v>
      </c>
      <c r="B34" s="73" t="s">
        <v>79</v>
      </c>
      <c r="C34" s="81">
        <v>500</v>
      </c>
      <c r="D34" s="79">
        <v>500</v>
      </c>
      <c r="E34" s="79">
        <v>0</v>
      </c>
      <c r="F34" s="79"/>
      <c r="G34" s="79"/>
      <c r="H34" s="79"/>
      <c r="I34" s="79"/>
      <c r="J34" s="79"/>
      <c r="K34" s="79"/>
    </row>
    <row r="35" spans="1:11" ht="15" customHeight="1" x14ac:dyDescent="0.25">
      <c r="A35" s="80">
        <v>3233</v>
      </c>
      <c r="B35" s="73" t="s">
        <v>80</v>
      </c>
      <c r="C35" s="79">
        <v>6000</v>
      </c>
      <c r="D35" s="79">
        <v>6000</v>
      </c>
      <c r="E35" s="79">
        <v>0</v>
      </c>
      <c r="F35" s="79"/>
      <c r="G35" s="79"/>
      <c r="H35" s="79"/>
      <c r="I35" s="79"/>
      <c r="J35" s="79"/>
      <c r="K35" s="79"/>
    </row>
    <row r="36" spans="1:11" ht="15" customHeight="1" x14ac:dyDescent="0.25">
      <c r="A36" s="80">
        <v>3234</v>
      </c>
      <c r="B36" s="73" t="s">
        <v>81</v>
      </c>
      <c r="C36" s="79">
        <v>1000</v>
      </c>
      <c r="D36" s="79">
        <v>1000</v>
      </c>
      <c r="E36" s="79">
        <v>0</v>
      </c>
      <c r="F36" s="79"/>
      <c r="G36" s="79"/>
      <c r="H36" s="79"/>
      <c r="I36" s="79"/>
      <c r="J36" s="79"/>
      <c r="K36" s="79"/>
    </row>
    <row r="37" spans="1:11" ht="15" customHeight="1" x14ac:dyDescent="0.25">
      <c r="A37" s="80">
        <v>3237</v>
      </c>
      <c r="B37" s="73" t="s">
        <v>82</v>
      </c>
      <c r="C37" s="79">
        <v>5000</v>
      </c>
      <c r="D37" s="79">
        <v>5000</v>
      </c>
      <c r="E37" s="79">
        <v>0</v>
      </c>
      <c r="F37" s="79"/>
      <c r="G37" s="79"/>
      <c r="H37" s="79"/>
      <c r="I37" s="79"/>
      <c r="J37" s="79"/>
      <c r="K37" s="79"/>
    </row>
    <row r="38" spans="1:11" ht="15" customHeight="1" x14ac:dyDescent="0.25">
      <c r="A38" s="80">
        <v>3238</v>
      </c>
      <c r="B38" s="73" t="s">
        <v>83</v>
      </c>
      <c r="C38" s="79">
        <v>4000</v>
      </c>
      <c r="D38" s="79">
        <v>4000</v>
      </c>
      <c r="E38" s="79">
        <v>0</v>
      </c>
      <c r="F38" s="79"/>
      <c r="G38" s="79"/>
      <c r="H38" s="79"/>
      <c r="I38" s="79"/>
      <c r="J38" s="79"/>
      <c r="K38" s="79"/>
    </row>
    <row r="39" spans="1:11" ht="15" customHeight="1" x14ac:dyDescent="0.25">
      <c r="A39" s="80">
        <v>3239</v>
      </c>
      <c r="B39" s="73" t="s">
        <v>84</v>
      </c>
      <c r="C39" s="81">
        <v>3000</v>
      </c>
      <c r="D39" s="79">
        <v>3000</v>
      </c>
      <c r="E39" s="79">
        <v>0</v>
      </c>
      <c r="F39" s="79"/>
      <c r="G39" s="79"/>
      <c r="H39" s="79"/>
      <c r="I39" s="79"/>
      <c r="J39" s="79"/>
      <c r="K39" s="79"/>
    </row>
    <row r="40" spans="1:11" ht="15" customHeight="1" x14ac:dyDescent="0.25">
      <c r="A40" s="80">
        <v>3239</v>
      </c>
      <c r="B40" s="73" t="s">
        <v>139</v>
      </c>
      <c r="C40" s="81">
        <v>2000</v>
      </c>
      <c r="D40" s="79">
        <v>2000</v>
      </c>
      <c r="E40" s="79">
        <v>0</v>
      </c>
      <c r="F40" s="79"/>
      <c r="G40" s="79"/>
      <c r="H40" s="79"/>
      <c r="I40" s="79"/>
      <c r="J40" s="79"/>
      <c r="K40" s="79"/>
    </row>
    <row r="41" spans="1:11" ht="15" customHeight="1" x14ac:dyDescent="0.25">
      <c r="A41" s="80">
        <v>3239</v>
      </c>
      <c r="B41" s="128" t="s">
        <v>158</v>
      </c>
      <c r="C41" s="81">
        <v>5500</v>
      </c>
      <c r="D41" s="79">
        <v>2000</v>
      </c>
      <c r="E41" s="79">
        <v>0</v>
      </c>
      <c r="F41" s="79">
        <v>3500</v>
      </c>
      <c r="G41" s="79"/>
      <c r="H41" s="79"/>
      <c r="I41" s="79"/>
      <c r="J41" s="79"/>
      <c r="K41" s="79"/>
    </row>
    <row r="42" spans="1:11" ht="15" customHeight="1" x14ac:dyDescent="0.25">
      <c r="A42" s="80">
        <v>3239</v>
      </c>
      <c r="B42" s="83" t="s">
        <v>137</v>
      </c>
      <c r="C42" s="79">
        <v>2000</v>
      </c>
      <c r="D42" s="79">
        <v>2000</v>
      </c>
      <c r="E42" s="79">
        <v>0</v>
      </c>
      <c r="F42" s="79"/>
      <c r="G42" s="79"/>
      <c r="H42" s="79"/>
      <c r="I42" s="79"/>
      <c r="J42" s="79"/>
      <c r="K42" s="79"/>
    </row>
    <row r="43" spans="1:11" ht="15" customHeight="1" x14ac:dyDescent="0.25">
      <c r="A43" s="72">
        <v>329</v>
      </c>
      <c r="B43" s="76" t="s">
        <v>85</v>
      </c>
      <c r="C43" s="78">
        <f>SUM(C44,C45,C46,C47)</f>
        <v>4200</v>
      </c>
      <c r="D43" s="78">
        <f t="shared" ref="D43:H43" si="1">SUM(D44,D45,D46,D47)</f>
        <v>4200</v>
      </c>
      <c r="E43" s="78">
        <f t="shared" si="1"/>
        <v>0</v>
      </c>
      <c r="F43" s="79">
        <f t="shared" si="1"/>
        <v>0</v>
      </c>
      <c r="G43" s="79">
        <v>0</v>
      </c>
      <c r="H43" s="78">
        <f t="shared" si="1"/>
        <v>0</v>
      </c>
      <c r="I43" s="111"/>
      <c r="J43" s="79"/>
      <c r="K43" s="79"/>
    </row>
    <row r="44" spans="1:11" ht="15" customHeight="1" x14ac:dyDescent="0.25">
      <c r="A44" s="80">
        <v>3292</v>
      </c>
      <c r="B44" s="73" t="s">
        <v>86</v>
      </c>
      <c r="C44" s="79">
        <v>0</v>
      </c>
      <c r="D44" s="79">
        <v>0</v>
      </c>
      <c r="E44" s="79">
        <v>0</v>
      </c>
      <c r="F44" s="79">
        <v>0</v>
      </c>
      <c r="G44" s="79"/>
      <c r="H44" s="79"/>
      <c r="I44" s="79"/>
      <c r="J44" s="79"/>
      <c r="K44" s="79"/>
    </row>
    <row r="45" spans="1:11" ht="15" customHeight="1" x14ac:dyDescent="0.25">
      <c r="A45" s="80">
        <v>3293</v>
      </c>
      <c r="B45" s="73" t="s">
        <v>87</v>
      </c>
      <c r="C45" s="79">
        <v>2000</v>
      </c>
      <c r="D45" s="79">
        <v>2000</v>
      </c>
      <c r="E45" s="79">
        <v>0</v>
      </c>
      <c r="F45" s="79"/>
      <c r="G45" s="79"/>
      <c r="H45" s="79"/>
      <c r="I45" s="110"/>
      <c r="J45" s="79"/>
      <c r="K45" s="79"/>
    </row>
    <row r="46" spans="1:11" ht="15" customHeight="1" x14ac:dyDescent="0.25">
      <c r="A46" s="82">
        <v>3295</v>
      </c>
      <c r="B46" s="83" t="s">
        <v>88</v>
      </c>
      <c r="C46" s="79">
        <v>1200</v>
      </c>
      <c r="D46" s="79">
        <v>1200</v>
      </c>
      <c r="E46" s="79">
        <v>0</v>
      </c>
      <c r="F46" s="79"/>
      <c r="G46" s="79"/>
      <c r="H46" s="79"/>
      <c r="I46" s="79"/>
      <c r="J46" s="79"/>
      <c r="K46" s="79"/>
    </row>
    <row r="47" spans="1:11" ht="15" customHeight="1" x14ac:dyDescent="0.25">
      <c r="A47" s="82">
        <v>3299</v>
      </c>
      <c r="B47" s="83" t="s">
        <v>85</v>
      </c>
      <c r="C47" s="79">
        <v>1000</v>
      </c>
      <c r="D47" s="79">
        <v>1000</v>
      </c>
      <c r="E47" s="79">
        <v>0</v>
      </c>
      <c r="F47" s="79"/>
      <c r="G47" s="79"/>
      <c r="H47" s="79"/>
      <c r="I47" s="79"/>
      <c r="J47" s="79"/>
      <c r="K47" s="79"/>
    </row>
    <row r="48" spans="1:11" ht="15" customHeight="1" x14ac:dyDescent="0.25">
      <c r="A48" s="72">
        <v>34</v>
      </c>
      <c r="B48" s="76" t="s">
        <v>89</v>
      </c>
      <c r="C48" s="78">
        <v>10</v>
      </c>
      <c r="D48" s="78">
        <f>D49</f>
        <v>0</v>
      </c>
      <c r="E48" s="78">
        <v>10</v>
      </c>
      <c r="F48" s="78"/>
      <c r="G48" s="78">
        <v>0</v>
      </c>
      <c r="H48" s="78">
        <f>H49</f>
        <v>0</v>
      </c>
      <c r="I48" s="78"/>
      <c r="J48" s="78"/>
      <c r="K48" s="78"/>
    </row>
    <row r="49" spans="1:11" ht="15" customHeight="1" x14ac:dyDescent="0.25">
      <c r="A49" s="72">
        <v>343</v>
      </c>
      <c r="B49" s="76" t="s">
        <v>90</v>
      </c>
      <c r="C49" s="78">
        <f>SUM(C50,C51)</f>
        <v>10</v>
      </c>
      <c r="D49" s="78">
        <f>D50+D51</f>
        <v>0</v>
      </c>
      <c r="E49" s="78">
        <v>10</v>
      </c>
      <c r="F49" s="79"/>
      <c r="G49" s="79"/>
      <c r="H49" s="78"/>
      <c r="I49" s="78"/>
      <c r="J49" s="79"/>
      <c r="K49" s="79"/>
    </row>
    <row r="50" spans="1:11" ht="15" customHeight="1" x14ac:dyDescent="0.25">
      <c r="A50" s="80">
        <v>3431</v>
      </c>
      <c r="B50" s="73" t="s">
        <v>91</v>
      </c>
      <c r="C50" s="79">
        <v>0</v>
      </c>
      <c r="D50" s="79">
        <v>0</v>
      </c>
      <c r="E50" s="79">
        <v>0</v>
      </c>
      <c r="F50" s="79"/>
      <c r="G50" s="79"/>
      <c r="H50" s="79"/>
      <c r="I50" s="79"/>
      <c r="J50" s="79"/>
      <c r="K50" s="79"/>
    </row>
    <row r="51" spans="1:11" ht="15" customHeight="1" x14ac:dyDescent="0.25">
      <c r="A51" s="80">
        <v>3433</v>
      </c>
      <c r="B51" s="73" t="s">
        <v>92</v>
      </c>
      <c r="C51" s="79">
        <v>10</v>
      </c>
      <c r="D51" s="79">
        <v>0</v>
      </c>
      <c r="E51" s="79">
        <v>10</v>
      </c>
      <c r="F51" s="79"/>
      <c r="G51" s="79"/>
      <c r="H51" s="79"/>
      <c r="I51" s="79"/>
      <c r="J51" s="79"/>
      <c r="K51" s="79"/>
    </row>
    <row r="52" spans="1:11" ht="15" customHeight="1" x14ac:dyDescent="0.25">
      <c r="A52" s="84">
        <v>4</v>
      </c>
      <c r="B52" s="75" t="s">
        <v>22</v>
      </c>
      <c r="C52" s="78">
        <f t="shared" ref="C52:F52" si="2">SUM(C53,C56)</f>
        <v>162162</v>
      </c>
      <c r="D52" s="78">
        <f t="shared" si="2"/>
        <v>44000</v>
      </c>
      <c r="E52" s="78">
        <f t="shared" si="2"/>
        <v>0</v>
      </c>
      <c r="F52" s="78">
        <f t="shared" si="2"/>
        <v>118162</v>
      </c>
      <c r="G52" s="78">
        <v>0</v>
      </c>
      <c r="H52" s="78">
        <f>H56</f>
        <v>0</v>
      </c>
      <c r="I52" s="78"/>
      <c r="J52" s="79"/>
      <c r="K52" s="79"/>
    </row>
    <row r="53" spans="1:11" ht="15" customHeight="1" x14ac:dyDescent="0.25">
      <c r="A53" s="84">
        <v>41</v>
      </c>
      <c r="B53" s="75" t="s">
        <v>134</v>
      </c>
      <c r="C53" s="78">
        <v>26150</v>
      </c>
      <c r="D53" s="78">
        <v>3000</v>
      </c>
      <c r="E53" s="78">
        <v>0</v>
      </c>
      <c r="F53" s="78">
        <v>23150</v>
      </c>
      <c r="G53" s="78"/>
      <c r="H53" s="78"/>
      <c r="I53" s="79"/>
      <c r="J53" s="79"/>
      <c r="K53" s="79"/>
    </row>
    <row r="54" spans="1:11" ht="15" customHeight="1" x14ac:dyDescent="0.25">
      <c r="A54" s="84">
        <v>412</v>
      </c>
      <c r="B54" s="75" t="s">
        <v>135</v>
      </c>
      <c r="C54" s="78">
        <v>26150</v>
      </c>
      <c r="D54" s="78">
        <v>3000</v>
      </c>
      <c r="E54" s="78">
        <v>0</v>
      </c>
      <c r="F54" s="78">
        <v>23150</v>
      </c>
      <c r="G54" s="78"/>
      <c r="H54" s="78"/>
      <c r="I54" s="78"/>
      <c r="J54" s="79"/>
      <c r="K54" s="79"/>
    </row>
    <row r="55" spans="1:11" ht="15" customHeight="1" x14ac:dyDescent="0.25">
      <c r="A55" s="82">
        <v>4124</v>
      </c>
      <c r="B55" s="83" t="s">
        <v>136</v>
      </c>
      <c r="C55" s="79">
        <v>26150</v>
      </c>
      <c r="D55" s="79">
        <v>3000</v>
      </c>
      <c r="E55" s="79">
        <v>0</v>
      </c>
      <c r="F55" s="79">
        <v>23150</v>
      </c>
      <c r="G55" s="79"/>
      <c r="H55" s="79"/>
      <c r="I55" s="79"/>
      <c r="J55" s="79"/>
      <c r="K55" s="79"/>
    </row>
    <row r="56" spans="1:11" ht="15" customHeight="1" x14ac:dyDescent="0.25">
      <c r="A56" s="84">
        <v>42</v>
      </c>
      <c r="B56" s="75" t="s">
        <v>53</v>
      </c>
      <c r="C56" s="78">
        <f>SUM(C57,C60,C62)</f>
        <v>136012</v>
      </c>
      <c r="D56" s="78">
        <f>SUM(D57,D60,D62)</f>
        <v>41000</v>
      </c>
      <c r="E56" s="78">
        <f>SUM(E57,E60,E62)</f>
        <v>0</v>
      </c>
      <c r="F56" s="78">
        <f>SUM(F57,F60,F62)</f>
        <v>95012</v>
      </c>
      <c r="G56" s="78">
        <v>0</v>
      </c>
      <c r="H56" s="78">
        <f>SUM(H57,H60,H62)</f>
        <v>0</v>
      </c>
      <c r="I56" s="79"/>
      <c r="J56" s="79"/>
      <c r="K56" s="79"/>
    </row>
    <row r="57" spans="1:11" ht="15" customHeight="1" x14ac:dyDescent="0.25">
      <c r="A57" s="72">
        <v>422</v>
      </c>
      <c r="B57" s="76" t="s">
        <v>93</v>
      </c>
      <c r="C57" s="78">
        <f>SUM(D57,F57)</f>
        <v>106012</v>
      </c>
      <c r="D57" s="78">
        <f>SUM(D58,D59)</f>
        <v>35000</v>
      </c>
      <c r="E57" s="78">
        <f t="shared" ref="E57" si="3">E58</f>
        <v>0</v>
      </c>
      <c r="F57" s="78">
        <f>SUM(F58,F59)</f>
        <v>71012</v>
      </c>
      <c r="G57" s="78">
        <f>SUM(G58,G59)</f>
        <v>0</v>
      </c>
      <c r="H57" s="78">
        <f>H58</f>
        <v>0</v>
      </c>
      <c r="I57" s="78"/>
      <c r="J57" s="78"/>
      <c r="K57" s="78"/>
    </row>
    <row r="58" spans="1:11" ht="15" customHeight="1" x14ac:dyDescent="0.25">
      <c r="A58" s="80">
        <v>4221</v>
      </c>
      <c r="B58" s="73" t="s">
        <v>104</v>
      </c>
      <c r="C58" s="79">
        <v>76012</v>
      </c>
      <c r="D58" s="79">
        <v>5000</v>
      </c>
      <c r="E58" s="79">
        <v>0</v>
      </c>
      <c r="F58" s="79">
        <v>71012</v>
      </c>
      <c r="G58" s="79"/>
      <c r="H58" s="78"/>
      <c r="I58" s="79"/>
      <c r="J58" s="79"/>
      <c r="K58" s="79"/>
    </row>
    <row r="59" spans="1:11" ht="15" customHeight="1" x14ac:dyDescent="0.25">
      <c r="A59" s="80">
        <v>4221</v>
      </c>
      <c r="B59" s="73" t="s">
        <v>105</v>
      </c>
      <c r="C59" s="79">
        <v>30000</v>
      </c>
      <c r="D59" s="79">
        <v>30000</v>
      </c>
      <c r="E59" s="79">
        <v>0</v>
      </c>
      <c r="F59" s="79">
        <v>0</v>
      </c>
      <c r="G59" s="79"/>
      <c r="H59" s="79"/>
      <c r="I59" s="79"/>
      <c r="J59" s="79"/>
      <c r="K59" s="79"/>
    </row>
    <row r="60" spans="1:11" s="93" customFormat="1" ht="15" customHeight="1" x14ac:dyDescent="0.25">
      <c r="A60" s="72">
        <v>424</v>
      </c>
      <c r="B60" s="76" t="s">
        <v>106</v>
      </c>
      <c r="C60" s="78">
        <f>SUM(D60,E60,F60,G60,H60,I60)</f>
        <v>27000</v>
      </c>
      <c r="D60" s="78">
        <f>SUM(D61)</f>
        <v>3000</v>
      </c>
      <c r="E60" s="78">
        <v>0</v>
      </c>
      <c r="F60" s="78">
        <v>24000</v>
      </c>
      <c r="G60" s="78">
        <v>0</v>
      </c>
      <c r="H60" s="78">
        <f>SUM(H61)</f>
        <v>0</v>
      </c>
      <c r="I60" s="78"/>
      <c r="J60" s="78"/>
      <c r="K60" s="78"/>
    </row>
    <row r="61" spans="1:11" ht="15" customHeight="1" x14ac:dyDescent="0.25">
      <c r="A61" s="80">
        <v>4241</v>
      </c>
      <c r="B61" s="73" t="s">
        <v>107</v>
      </c>
      <c r="C61" s="79">
        <f>SUM(D61,E61,F61,G61,H61)</f>
        <v>27000</v>
      </c>
      <c r="D61" s="79">
        <v>3000</v>
      </c>
      <c r="E61" s="79">
        <v>0</v>
      </c>
      <c r="F61" s="79">
        <v>24000</v>
      </c>
      <c r="G61" s="79">
        <v>0</v>
      </c>
      <c r="H61" s="79"/>
      <c r="I61" s="79"/>
      <c r="J61" s="79"/>
      <c r="K61" s="79"/>
    </row>
    <row r="62" spans="1:11" s="93" customFormat="1" ht="15" customHeight="1" x14ac:dyDescent="0.25">
      <c r="A62" s="72">
        <v>426</v>
      </c>
      <c r="B62" s="76" t="s">
        <v>108</v>
      </c>
      <c r="C62" s="78">
        <v>3000</v>
      </c>
      <c r="D62" s="78">
        <v>3000</v>
      </c>
      <c r="E62" s="78">
        <v>0</v>
      </c>
      <c r="F62" s="78"/>
      <c r="G62" s="78"/>
      <c r="H62" s="78"/>
      <c r="I62" s="78"/>
      <c r="J62" s="78"/>
      <c r="K62" s="78"/>
    </row>
    <row r="63" spans="1:11" ht="15" customHeight="1" x14ac:dyDescent="0.25">
      <c r="A63" s="80">
        <v>4262</v>
      </c>
      <c r="B63" s="73" t="s">
        <v>109</v>
      </c>
      <c r="C63" s="79">
        <v>3000</v>
      </c>
      <c r="D63" s="79">
        <v>3000</v>
      </c>
      <c r="E63" s="79">
        <v>0</v>
      </c>
      <c r="F63" s="79"/>
      <c r="G63" s="79"/>
      <c r="H63" s="79"/>
      <c r="I63" s="79"/>
      <c r="J63" s="79"/>
      <c r="K63" s="79"/>
    </row>
    <row r="64" spans="1:11" ht="15" customHeight="1" x14ac:dyDescent="0.25">
      <c r="A64" s="80"/>
      <c r="B64" s="97" t="s">
        <v>111</v>
      </c>
      <c r="C64" s="78">
        <f>SUM(C9,C52)</f>
        <v>500013</v>
      </c>
      <c r="D64" s="78">
        <f>SUM(D8)</f>
        <v>374341</v>
      </c>
      <c r="E64" s="78">
        <f>SUM(E8)</f>
        <v>2010</v>
      </c>
      <c r="F64" s="78">
        <f>SUM(F8)</f>
        <v>123662</v>
      </c>
      <c r="G64" s="78">
        <v>0</v>
      </c>
      <c r="H64" s="78">
        <f>SUM(H8)</f>
        <v>0</v>
      </c>
      <c r="I64" s="111"/>
      <c r="J64" s="79"/>
      <c r="K64" s="79"/>
    </row>
    <row r="65" spans="1:11" ht="15" customHeight="1" x14ac:dyDescent="0.25">
      <c r="A65" s="94"/>
      <c r="B65" s="95"/>
      <c r="C65" s="96"/>
      <c r="D65" s="96"/>
      <c r="E65" s="96"/>
      <c r="F65" s="96"/>
      <c r="G65" s="96"/>
      <c r="H65" s="96"/>
      <c r="I65" s="96"/>
      <c r="J65" s="96"/>
      <c r="K65" s="96"/>
    </row>
    <row r="67" spans="1:11" x14ac:dyDescent="0.25">
      <c r="A67" t="s">
        <v>151</v>
      </c>
      <c r="E67" t="s">
        <v>142</v>
      </c>
    </row>
  </sheetData>
  <mergeCells count="3">
    <mergeCell ref="A1:K1"/>
    <mergeCell ref="A4:K4"/>
    <mergeCell ref="A5:K5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POSEBNI DIO</vt:lpstr>
      <vt:lpstr>List1</vt:lpstr>
      <vt:lpstr>RASHODI 4. RAZINA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2025-12-02T10:46:22Z</cp:lastPrinted>
  <dcterms:created xsi:type="dcterms:W3CDTF">2022-08-12T12:51:27Z</dcterms:created>
  <dcterms:modified xsi:type="dcterms:W3CDTF">2026-01-08T08:13:13Z</dcterms:modified>
</cp:coreProperties>
</file>